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co365.sharepoint.com/sites/DOB-LL97AdvisoryBoardandWorkingGroups/Shared Documents/General/Rules/Compliance Filing Guide/_Article 321/published versions/"/>
    </mc:Choice>
  </mc:AlternateContent>
  <xr:revisionPtr revIDLastSave="75" documentId="8_{5861E27A-6A3B-4D65-9003-244ECF884F82}" xr6:coauthVersionLast="47" xr6:coauthVersionMax="47" xr10:uidLastSave="{3FCAAEE9-9226-4782-8098-16714852741E}"/>
  <bookViews>
    <workbookView xWindow="-120" yWindow="-120" windowWidth="29040" windowHeight="15840" tabRatio="884" xr2:uid="{00000000-000D-0000-FFFF-FFFF00000000}"/>
  </bookViews>
  <sheets>
    <sheet name="Instructions" sheetId="37" r:id="rId1"/>
    <sheet name="Submittal Information" sheetId="39" r:id="rId2"/>
    <sheet name="4. Radiator temp. controls" sheetId="54" r:id="rId3"/>
    <sheet name="7. Indoor-outdoor temp. sensors" sheetId="57" r:id="rId4"/>
    <sheet name="8. Steam traps - initial" sheetId="65" r:id="rId5"/>
    <sheet name="8a. Steam traps - full bldg" sheetId="69" r:id="rId6"/>
    <sheet name="9. Master steam system venting" sheetId="70" r:id="rId7"/>
    <sheet name="Dropdown List " sheetId="47" state="hidden" r:id="rId8"/>
  </sheets>
  <externalReferences>
    <externalReference r:id="rId9"/>
  </externalReferences>
  <definedNames>
    <definedName name="Boiler_Plant_Efficiency" localSheetId="5">'8a. Steam traps - full bldg'!#REF!</definedName>
    <definedName name="Boiler_Plant_Efficiency">'8. Steam traps - initial'!$G$22</definedName>
    <definedName name="Conveying_Systems">#REF!</definedName>
    <definedName name="Cooling_System">#REF!</definedName>
    <definedName name="DD_AirWaterCooled">#REF!</definedName>
    <definedName name="DD_Borough">#REF!</definedName>
    <definedName name="DD_CoolingEffUnits">#REF!</definedName>
    <definedName name="DD_CoolingEquipmentType">#REF!</definedName>
    <definedName name="DD_ECMCategories">#REF!</definedName>
    <definedName name="DD_EfficiencyUnits">#REF!</definedName>
    <definedName name="DD_FilingStatus">#REF!</definedName>
    <definedName name="DD_HeatingEquipmentType">#REF!</definedName>
    <definedName name="DD_MeteringConfiguration">#REF!</definedName>
    <definedName name="DD_SpaceServed">#REF!</definedName>
    <definedName name="DD_SpaceTypes">#REF!</definedName>
    <definedName name="DD_SystemDesignation">#REF!</definedName>
    <definedName name="DD_SystemOperational">#REF!</definedName>
    <definedName name="DD_VentilationConditionedSupply">#REF!</definedName>
    <definedName name="DD_VentingType">#REF!</definedName>
    <definedName name="Distribution_System">#REF!</definedName>
    <definedName name="Domestic_Hot_Water">#REF!</definedName>
    <definedName name="ECM_Recomendations">#REF!</definedName>
    <definedName name="ECMs_NonBaseBuildingCategories">#REF!</definedName>
    <definedName name="Envelope">'Dropdown List '!#REF!</definedName>
    <definedName name="F_CR" localSheetId="5">'8a. Steam traps - full bldg'!#REF!</definedName>
    <definedName name="F_CR">'8. Steam traps - initial'!#REF!</definedName>
    <definedName name="F_hrs" localSheetId="5">'8a. Steam traps - full bldg'!#REF!</definedName>
    <definedName name="F_hrs">'8. Steam traps - initial'!#REF!</definedName>
    <definedName name="FluidsPipeInsulation">'Dropdown List '!#REF!</definedName>
    <definedName name="Fuel_Switching">#REF!</definedName>
    <definedName name="Heating_System">#REF!</definedName>
    <definedName name="HVAC_Controls_and_Sensors">#REF!</definedName>
    <definedName name="HVACandservicewaterdistribution">'Dropdown List '!#REF!</definedName>
    <definedName name="HVACandservicewaterequipment">'Dropdown List '!#REF!</definedName>
    <definedName name="Lighting">#REF!</definedName>
    <definedName name="LightingSystems">'Dropdown List '!#REF!</definedName>
    <definedName name="ListSteamApplicationDropdown">[1]!TableSteamApplicationHrsLookup[Steam Application]</definedName>
    <definedName name="LT_Boro">#REF!</definedName>
    <definedName name="LT_CertTyp">#REF!</definedName>
    <definedName name="LT_CertTyp1">#REF!</definedName>
    <definedName name="LT_DEFID">#REF!</definedName>
    <definedName name="LT_FilStat">#REF!</definedName>
    <definedName name="LT_OperCert">#REF!</definedName>
    <definedName name="LT_ProfTyp">#REF!</definedName>
    <definedName name="LT_RCMComp">#REF!</definedName>
    <definedName name="LT_Typ">#REF!</definedName>
    <definedName name="Motors">#REF!</definedName>
    <definedName name="Non_Base_Building">#REF!</definedName>
    <definedName name="On_Site_Generation">#REF!</definedName>
    <definedName name="_xlnm.Print_Area" localSheetId="2">'4. Radiator temp. controls'!$B$2:$D$50</definedName>
    <definedName name="_xlnm.Print_Area" localSheetId="3">'7. Indoor-outdoor temp. sensors'!$B$2:$D$33</definedName>
    <definedName name="_xlnm.Print_Area" localSheetId="4">'8. Steam traps - initial'!$B$2:$H$44</definedName>
    <definedName name="_xlnm.Print_Area" localSheetId="5">'8a. Steam traps - full bldg'!$B$2:$I$45</definedName>
    <definedName name="_xlnm.Print_Area" localSheetId="6">'9. Master steam system venting'!$B$2:$G$33</definedName>
    <definedName name="_xlnm.Print_Area" localSheetId="0">Instructions!$A$2:$E$21</definedName>
    <definedName name="_xlnm.Print_Area" localSheetId="1">'Submittal Information'!$B$2:$E$29</definedName>
    <definedName name="Process_and_Plug_Loads">#REF!</definedName>
    <definedName name="StatusofImplementations">'Dropdown List '!#REF!</definedName>
    <definedName name="SteamTrapType">'Dropdown List '!#REF!</definedName>
    <definedName name="SubEquipmentCategory">'Dropdown List '!#REF!</definedName>
    <definedName name="Submetering">#REF!</definedName>
    <definedName name="System_Pressure_PSIG" localSheetId="5">'8a. Steam traps - full bldg'!#REF!</definedName>
    <definedName name="System_Pressure_PSIG">'8. Steam traps - initial'!#REF!</definedName>
    <definedName name="Traininganddocumentation">'Dropdown List '!#REF!</definedName>
    <definedName name="UnitsPipeIns">'Dropdown List '!#REF!</definedName>
    <definedName name="Ventilatio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54" l="1"/>
  <c r="C29" i="70"/>
  <c r="C30" i="70"/>
  <c r="C31" i="70"/>
  <c r="C28" i="70"/>
  <c r="I24" i="70"/>
  <c r="D26" i="54"/>
  <c r="D28" i="57" l="1"/>
  <c r="D15" i="57"/>
  <c r="D27" i="54"/>
  <c r="D50" i="54"/>
  <c r="D45" i="54"/>
  <c r="C22" i="70"/>
  <c r="C21" i="70"/>
  <c r="C20" i="70"/>
  <c r="C19" i="70"/>
  <c r="D33" i="70" s="1" a="1"/>
  <c r="D33" i="70" s="1"/>
  <c r="D40" i="54"/>
  <c r="K24" i="70" l="1"/>
  <c r="L24" i="70"/>
  <c r="J24" i="70"/>
  <c r="F11" i="69"/>
  <c r="E11" i="69"/>
  <c r="D11" i="69"/>
  <c r="D24" i="70" l="1"/>
  <c r="D29" i="70"/>
  <c r="D30" i="70"/>
  <c r="D31" i="70"/>
  <c r="D28" i="70"/>
  <c r="C13" i="70" l="1"/>
  <c r="C9" i="70"/>
  <c r="C5" i="70"/>
  <c r="E18" i="39" l="1"/>
  <c r="E17" i="39"/>
  <c r="F10" i="69" l="1"/>
  <c r="E10" i="69"/>
  <c r="D10" i="69"/>
  <c r="D7" i="65"/>
  <c r="F17" i="65"/>
  <c r="E17" i="65"/>
  <c r="D17" i="65"/>
  <c r="D6" i="65"/>
  <c r="C7" i="57"/>
  <c r="D29" i="54"/>
  <c r="D30" i="54"/>
  <c r="D9" i="57"/>
  <c r="D22" i="57"/>
  <c r="C15" i="70"/>
  <c r="C5" i="57"/>
  <c r="C18" i="54"/>
  <c r="C10" i="70"/>
  <c r="D9" i="69"/>
  <c r="C6" i="54"/>
  <c r="E7" i="69"/>
  <c r="E8" i="69" s="1"/>
  <c r="F7" i="69"/>
  <c r="F8" i="69" s="1"/>
  <c r="D7" i="69"/>
  <c r="D8" i="69" s="1"/>
  <c r="E9" i="69"/>
  <c r="F9" i="69"/>
  <c r="D24" i="57"/>
  <c r="C14" i="39"/>
  <c r="C11" i="39"/>
  <c r="D11" i="57"/>
  <c r="C22" i="54"/>
  <c r="C11" i="54"/>
  <c r="C20" i="54" s="1"/>
  <c r="C7" i="54"/>
  <c r="D14" i="65"/>
  <c r="D15" i="65" s="1"/>
  <c r="G12" i="65"/>
  <c r="G7" i="69" s="1"/>
  <c r="D19" i="57"/>
  <c r="D20" i="57" s="1"/>
  <c r="D32" i="57"/>
  <c r="D33" i="57" s="1"/>
  <c r="D16" i="65"/>
  <c r="E16" i="65"/>
  <c r="F16" i="65"/>
  <c r="F14" i="65"/>
  <c r="F15" i="65" s="1"/>
  <c r="E14" i="65"/>
  <c r="E15" i="65" s="1"/>
  <c r="A8" i="37"/>
  <c r="A9" i="37" s="1"/>
  <c r="A10" i="37" s="1"/>
  <c r="A11" i="37" s="1"/>
  <c r="A12" i="37" s="1"/>
  <c r="F18" i="65" l="1"/>
  <c r="D18" i="65"/>
  <c r="E18" i="65"/>
  <c r="G16" i="65"/>
  <c r="G10" i="69"/>
  <c r="G11" i="69"/>
  <c r="G9" i="69"/>
  <c r="G17" i="65"/>
  <c r="G14" i="65"/>
  <c r="A13" i="37"/>
  <c r="D20" i="65" l="1"/>
  <c r="D4" i="69"/>
  <c r="G18" i="6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<sst xmlns="http://schemas.openxmlformats.org/spreadsheetml/2006/main" count="286" uniqueCount="204">
  <si>
    <t>Local Law 97</t>
  </si>
  <si>
    <t>ARTICLE 321 REPORTING</t>
  </si>
  <si>
    <t>Mandatory templates for PECMs #4, #7, #8, and #9</t>
  </si>
  <si>
    <t xml:space="preserve">Submit this workbook to the Department.  </t>
  </si>
  <si>
    <t>https://www.nyc.gov/assets/buildings/apps/pdf_viewer/viewer.html?file=2022GAP_Chapter3_MaintenanceWBwm.pdf&amp;section=conscode_2022#page=41</t>
  </si>
  <si>
    <t>https://www.nyc.gov/assets/buildings/rules/1_RCNY_103-17.pdf</t>
  </si>
  <si>
    <t>Report information</t>
  </si>
  <si>
    <t>Date completed:</t>
  </si>
  <si>
    <t xml:space="preserve">Borough: </t>
  </si>
  <si>
    <t xml:space="preserve">Block:   </t>
  </si>
  <si>
    <t xml:space="preserve">Lot:     </t>
  </si>
  <si>
    <t># of buildings on lot:</t>
  </si>
  <si>
    <t>One-Pipe Steam</t>
  </si>
  <si>
    <t>Electric Resistance</t>
  </si>
  <si>
    <r>
      <t>Comments/notes (e.g. spaces or dwelling units that were not inspected</t>
    </r>
    <r>
      <rPr>
        <b/>
        <i/>
        <sz val="12"/>
        <color theme="0"/>
        <rFont val="Aptos"/>
        <family val="2"/>
      </rPr>
      <t>)</t>
    </r>
    <r>
      <rPr>
        <b/>
        <sz val="12"/>
        <color theme="0"/>
        <rFont val="Aptos"/>
        <family val="2"/>
      </rPr>
      <t>:</t>
    </r>
  </si>
  <si>
    <t>(#4)  Radiator temperature controls</t>
  </si>
  <si>
    <t>System type 1:</t>
  </si>
  <si>
    <t>(data validation)</t>
  </si>
  <si>
    <t>Date of initial survey:</t>
  </si>
  <si>
    <t># of existing TRVs or insulated radiator enclosures in good working order:</t>
  </si>
  <si>
    <t># of newly installed or repaired TRVs or insulated radiator enclosures:</t>
  </si>
  <si>
    <t># of one-pipe steam radiators reported to overheat:</t>
  </si>
  <si>
    <r>
      <t xml:space="preserve">Enter data for the </t>
    </r>
    <r>
      <rPr>
        <b/>
        <sz val="12"/>
        <rFont val="Aptos"/>
        <family val="2"/>
      </rPr>
      <t>hydronic</t>
    </r>
    <r>
      <rPr>
        <sz val="12"/>
        <rFont val="Aptos"/>
        <family val="2"/>
      </rPr>
      <t xml:space="preserve"> system
(leave blank if N/A).</t>
    </r>
  </si>
  <si>
    <t># of existing temperature controls in good working order:</t>
  </si>
  <si>
    <t># of newly installed or repaired temperature controls:</t>
  </si>
  <si>
    <t># of existing thermostats in good working order:</t>
  </si>
  <si>
    <t># of newly installed or repaired thermostats:</t>
  </si>
  <si>
    <t>(#7)  Indoor/outdoor temperature sensors</t>
  </si>
  <si>
    <r>
      <t xml:space="preserve">Enter data for </t>
    </r>
    <r>
      <rPr>
        <b/>
        <sz val="12"/>
        <color theme="1"/>
        <rFont val="Aptos"/>
        <family val="2"/>
      </rPr>
      <t>primary</t>
    </r>
    <r>
      <rPr>
        <sz val="12"/>
        <color theme="1"/>
        <rFont val="Aptos"/>
        <family val="2"/>
      </rPr>
      <t xml:space="preserve"> heating system.</t>
    </r>
  </si>
  <si>
    <t>Method of compliance:</t>
  </si>
  <si>
    <r>
      <t xml:space="preserve">Enter data for </t>
    </r>
    <r>
      <rPr>
        <b/>
        <sz val="12"/>
        <color theme="1"/>
        <rFont val="Aptos"/>
        <family val="2"/>
      </rPr>
      <t>secondary</t>
    </r>
    <r>
      <rPr>
        <sz val="12"/>
        <color theme="1"/>
        <rFont val="Aptos"/>
        <family val="2"/>
      </rPr>
      <t xml:space="preserve"> heating system
(if applicable).</t>
    </r>
  </si>
  <si>
    <t>Floor</t>
  </si>
  <si>
    <t>Testing</t>
  </si>
  <si>
    <t>Multifamily</t>
  </si>
  <si>
    <t>1 - Manhattan</t>
  </si>
  <si>
    <t>Conversations with the facility manager</t>
  </si>
  <si>
    <t>2 - Bronx</t>
  </si>
  <si>
    <t>Hydronic</t>
  </si>
  <si>
    <t>Occupant reports on over- and under-heated spaces</t>
  </si>
  <si>
    <t>3 - Brooklyn</t>
  </si>
  <si>
    <t>4 - Queens</t>
  </si>
  <si>
    <t>5 - Staten Island</t>
  </si>
  <si>
    <t>Vacuum</t>
  </si>
  <si>
    <t>Forced Air</t>
  </si>
  <si>
    <t>Heat Pump</t>
  </si>
  <si>
    <t>Other</t>
  </si>
  <si>
    <t>Two-Pipe Steam</t>
  </si>
  <si>
    <t>Is PECM 9 required?</t>
  </si>
  <si>
    <t>LL87 report accepted by the Department</t>
  </si>
  <si>
    <t>Completed utility incentive/rebate program</t>
  </si>
  <si>
    <t>BIN of this building:</t>
  </si>
  <si>
    <t>NOTE:</t>
  </si>
  <si>
    <t>Street address:</t>
  </si>
  <si>
    <t>Facility type:</t>
  </si>
  <si>
    <t xml:space="preserve">Means of compliance: </t>
  </si>
  <si>
    <t>Date of last documented inspection:</t>
  </si>
  <si>
    <t># of missing / malfunctioning steam traps in sample</t>
  </si>
  <si>
    <t>Entire building</t>
  </si>
  <si>
    <t>Common area</t>
  </si>
  <si>
    <t>Non-common owner area</t>
  </si>
  <si>
    <t>Non-common tenant area</t>
  </si>
  <si>
    <t>% of missing / malfunctioning steam traps in sample</t>
  </si>
  <si>
    <t>(must be on or after 1/1/2022)</t>
  </si>
  <si>
    <t>Means of compliance:</t>
  </si>
  <si>
    <t>Space type</t>
  </si>
  <si>
    <t>Functioning</t>
  </si>
  <si>
    <t>Minimum 20% sample size:</t>
  </si>
  <si>
    <t>RCxA confirmed 30°F temp difference between main supply and main return</t>
  </si>
  <si>
    <t>Inspection/survey</t>
  </si>
  <si>
    <t>Room/space description</t>
  </si>
  <si>
    <t># of discrete spaces of this type in the building</t>
  </si>
  <si>
    <t># of spaces required to be surveyed</t>
  </si>
  <si>
    <t>Upload documention into portal; no need to fill out this worksheet.</t>
  </si>
  <si>
    <t>Upload test results and data logs into portal; no need to fill out this worksheet.</t>
  </si>
  <si>
    <t>Complete this worksheet.</t>
  </si>
  <si>
    <t>n/a</t>
  </si>
  <si>
    <t>System type 2 (if applicable):</t>
  </si>
  <si>
    <t>Full survey required?</t>
  </si>
  <si>
    <t>Date of final full survey:</t>
  </si>
  <si>
    <r>
      <t xml:space="preserve">Enter data for the </t>
    </r>
    <r>
      <rPr>
        <b/>
        <sz val="12"/>
        <rFont val="Aptos"/>
        <family val="2"/>
      </rPr>
      <t>one-pipe steam</t>
    </r>
    <r>
      <rPr>
        <sz val="12"/>
        <rFont val="Aptos"/>
        <family val="2"/>
      </rPr>
      <t xml:space="preserve"> system (leave blank if N/A).</t>
    </r>
  </si>
  <si>
    <r>
      <t xml:space="preserve">Enter data for the </t>
    </r>
    <r>
      <rPr>
        <b/>
        <sz val="12"/>
        <rFont val="Aptos"/>
        <family val="2"/>
      </rPr>
      <t>two-pipe steam</t>
    </r>
    <r>
      <rPr>
        <sz val="12"/>
        <rFont val="Aptos"/>
        <family val="2"/>
      </rPr>
      <t xml:space="preserve"> system (leave blank if N/A).</t>
    </r>
  </si>
  <si>
    <r>
      <t xml:space="preserve">Enter data for the </t>
    </r>
    <r>
      <rPr>
        <b/>
        <sz val="12"/>
        <rFont val="Aptos"/>
        <family val="2"/>
      </rPr>
      <t>electric resistance</t>
    </r>
    <r>
      <rPr>
        <sz val="12"/>
        <rFont val="Aptos"/>
        <family val="2"/>
      </rPr>
      <t xml:space="preserve"> system (leave blank if N/A).</t>
    </r>
  </si>
  <si>
    <r>
      <rPr>
        <b/>
        <sz val="12"/>
        <color theme="1"/>
        <rFont val="Aptos"/>
        <family val="2"/>
      </rPr>
      <t>Summary</t>
    </r>
    <r>
      <rPr>
        <sz val="12"/>
        <color theme="1"/>
        <rFont val="Aptos"/>
        <family val="2"/>
      </rPr>
      <t xml:space="preserve"> of findings.</t>
    </r>
  </si>
  <si>
    <t># of primary heating plants (e.g. boilers):</t>
  </si>
  <si>
    <t># of primary heating plants with outdoor reset/setback controls in good working order:</t>
  </si>
  <si>
    <t>For primary steam systems ONLY:</t>
  </si>
  <si>
    <t># of secondary heating plants (e.g. boilers):</t>
  </si>
  <si>
    <t># of secondary heating plants with outdoor reset/setback controls in good working order:</t>
  </si>
  <si>
    <t>For secondary steam systems ONLY:</t>
  </si>
  <si>
    <t>Date of final survey (if applicable):</t>
  </si>
  <si>
    <t>(#8)  Steam traps - initial survey</t>
  </si>
  <si>
    <t>Zip Code (5 digits):</t>
  </si>
  <si>
    <t>% of spaces required to be surveyed</t>
  </si>
  <si>
    <t># of traps of 
similar condition</t>
  </si>
  <si>
    <t>Date of confirmed correction
(if applicable)</t>
  </si>
  <si>
    <t>Primary system type:</t>
  </si>
  <si>
    <t>Secondary system type:</t>
  </si>
  <si>
    <t>(#8a)  Steam traps - full building</t>
  </si>
  <si>
    <t>(must be on or after 11/15/2019)</t>
  </si>
  <si>
    <t>Have all steam traps that were not functioning or missing been repaired, replaced, or installed?</t>
  </si>
  <si>
    <t># of steam traps that are not functioning or missing on latest survey</t>
  </si>
  <si>
    <t>LL87 report accepted by the Department (for one-pipe steam systems ONLY)</t>
  </si>
  <si>
    <t>Atmospheric (non-vacuum / gravity)</t>
  </si>
  <si>
    <t>No need to fill out templates.</t>
  </si>
  <si>
    <t>Fill out PECM 4.</t>
  </si>
  <si>
    <t>Fill out PECMs 4 and 7.</t>
  </si>
  <si>
    <t>Fill out PECMs 4, 7, and 9.</t>
  </si>
  <si>
    <t>Fill out PECMs 4, 7, 8, and 9.</t>
  </si>
  <si>
    <t>Instructions</t>
  </si>
  <si>
    <t>References</t>
  </si>
  <si>
    <t>• Article 321 (§28-321):</t>
  </si>
  <si>
    <t>• 1 RCNY §103-17:</t>
  </si>
  <si>
    <t>• Article 321 Filing Guide:</t>
  </si>
  <si>
    <t>Each individual building (BIN) must submit its own template workbook. For multiple buildings on a single lot that share energy service (as defined in 1 RCNY §103-17), a single report may be uploaded to the portal containing separate workbooks for each building in the group.</t>
  </si>
  <si>
    <r>
      <t>Which</t>
    </r>
    <r>
      <rPr>
        <b/>
        <sz val="12"/>
        <rFont val="Aptos"/>
        <family val="2"/>
      </rPr>
      <t xml:space="preserve"> heating system(s) </t>
    </r>
    <r>
      <rPr>
        <sz val="12"/>
        <rFont val="Aptos"/>
        <family val="2"/>
      </rPr>
      <t>the radiators in the building are connected to.</t>
    </r>
  </si>
  <si>
    <t>(must be at least 25%)</t>
  </si>
  <si>
    <t># of total steam traps surveyed</t>
  </si>
  <si>
    <r>
      <t xml:space="preserve">Enter the results of the </t>
    </r>
    <r>
      <rPr>
        <b/>
        <sz val="12"/>
        <rFont val="Aptos"/>
        <family val="2"/>
      </rPr>
      <t>initial survey</t>
    </r>
    <r>
      <rPr>
        <sz val="12"/>
        <rFont val="Aptos"/>
        <family val="2"/>
      </rPr>
      <t xml:space="preserve"> of steam traps 
(or orifice plates).</t>
    </r>
  </si>
  <si>
    <t>Not functioning / missing</t>
  </si>
  <si>
    <t># of steam traps surveyed (100% in spaces required to be surveyed)</t>
  </si>
  <si>
    <t>Steam trap condition</t>
  </si>
  <si>
    <r>
      <t>Full-building survey</t>
    </r>
    <r>
      <rPr>
        <sz val="12"/>
        <rFont val="Aptos"/>
        <family val="2"/>
      </rPr>
      <t xml:space="preserve"> (all steam traps)</t>
    </r>
    <r>
      <rPr>
        <b/>
        <sz val="12"/>
        <rFont val="Aptos"/>
        <family val="2"/>
      </rPr>
      <t xml:space="preserve"> required?</t>
    </r>
  </si>
  <si>
    <t># of dwelling units/spaces served by an electric resistance system surveyed (100% required):</t>
  </si>
  <si>
    <t>No action</t>
  </si>
  <si>
    <t>Corrective action
(latest survey)</t>
  </si>
  <si>
    <t>Steam system return type:</t>
  </si>
  <si>
    <t>At mains</t>
  </si>
  <si>
    <t>At large horizontal pipe runs</t>
  </si>
  <si>
    <t>At risers</t>
  </si>
  <si>
    <t>At vertical pipes branching off a main</t>
  </si>
  <si>
    <t>Location of vents</t>
  </si>
  <si>
    <t>Required actions after initial survey</t>
  </si>
  <si>
    <t xml:space="preserve">Initial Survey information </t>
  </si>
  <si>
    <t>Corrective action taken</t>
  </si>
  <si>
    <r>
      <t>Initial Survey information</t>
    </r>
    <r>
      <rPr>
        <sz val="11"/>
        <color theme="0"/>
        <rFont val="Aptos"/>
        <family val="2"/>
      </rPr>
      <t xml:space="preserve"> </t>
    </r>
  </si>
  <si>
    <t>Full Survey information</t>
  </si>
  <si>
    <t>Building/Lot information</t>
  </si>
  <si>
    <t>Enter primary heating system type:</t>
  </si>
  <si>
    <t>Enter secondary heating system type (if applicable):</t>
  </si>
  <si>
    <t>Fill out Row 12, then fill out “List of inspected steam traps” below.</t>
  </si>
  <si>
    <t>List of inspected steam traps - initial survey</t>
  </si>
  <si>
    <t>List of inspected steam traps - full survey</t>
  </si>
  <si>
    <t>Newly installed / Repaired</t>
  </si>
  <si>
    <t>(#9) Master steam system venting</t>
  </si>
  <si>
    <t>Submittal Information</t>
  </si>
  <si>
    <t>Borough</t>
  </si>
  <si>
    <t>Means and Methods of Compliance</t>
  </si>
  <si>
    <t>Basis for radiator sampling</t>
  </si>
  <si>
    <t>Temperature sensor means and methods of compliance</t>
  </si>
  <si>
    <t>Facility type</t>
  </si>
  <si>
    <t>Corrective action</t>
  </si>
  <si>
    <t>Steam return</t>
  </si>
  <si>
    <t>(please review Instructions tab first)</t>
  </si>
  <si>
    <t>(Press Alt+Enter to go to next line)</t>
  </si>
  <si>
    <t>House of Worship (HOW)</t>
  </si>
  <si>
    <t xml:space="preserve">Final Survey information </t>
  </si>
  <si>
    <t>Date of final survey
(if applicable):</t>
  </si>
  <si>
    <t>Total # of required vents</t>
  </si>
  <si>
    <t># of missing vents</t>
  </si>
  <si>
    <t># found in good working order</t>
  </si>
  <si>
    <t># needing repair / replacement</t>
  </si>
  <si>
    <t># of vents found to be in good working order</t>
  </si>
  <si>
    <t>Have all vents found to be missing or not functioning  been newly installed or repaired?</t>
  </si>
  <si>
    <t>must be inserted in middle of chart)</t>
  </si>
  <si>
    <t>(insert rows if more are needed; rows</t>
  </si>
  <si>
    <t>(must complete "8. Steam traps - initial" tab first)</t>
  </si>
  <si>
    <t>Data validation errors (highlighted in red) must be corrected.</t>
  </si>
  <si>
    <t># of vents not inspected</t>
  </si>
  <si>
    <t>Describe in Comments section below and fill out applicable PECMs.</t>
  </si>
  <si>
    <t>(must be no greater than 20%)</t>
  </si>
  <si>
    <t>Screenshot(s) or other output from a digital control system showing that sensors are connected and in good working order and showing sufficient information to identify the covered building</t>
  </si>
  <si>
    <t>Schematic diagram(s) of building steam loops showing vents with date of testing</t>
  </si>
  <si>
    <t>Compliant?</t>
  </si>
  <si>
    <t>(fill in on Submittal Information tab)</t>
  </si>
  <si>
    <t>Total # of spaces or radiators in building:
(for Multifamily, this is the # of dwelling units. For HOW, this is the # total spaces or radiators served by the system):</t>
  </si>
  <si>
    <t>Total # of spaces or radiators with wireless sensors at radiator that are in good working order:</t>
  </si>
  <si>
    <t>% of spaces or radiators with wireless sensors at radiator that are in good working order:</t>
  </si>
  <si>
    <t>If "Inspection/Survey" is chosen as the method of compliance, complete this section.</t>
  </si>
  <si>
    <t>Corrective action or additional inspection needed?</t>
  </si>
  <si>
    <t>Have all vents been inspected?</t>
  </si>
  <si>
    <t>Inspected</t>
  </si>
  <si>
    <t>Yes</t>
  </si>
  <si>
    <t>No</t>
  </si>
  <si>
    <t># of radiators with missing / malfunctioning temperature controls:</t>
  </si>
  <si>
    <t>(on overheating radiators) # of existing TRVs or insulated radiator enclosures in good working order:</t>
  </si>
  <si>
    <t>(on overheating radiators) # of newly installed or repaired TRVs or insulated radiator enclosures:</t>
  </si>
  <si>
    <t># of vents to be installed or repaired (from Initial Survey)</t>
  </si>
  <si>
    <t>Survey complete?</t>
  </si>
  <si>
    <t># of steam traps that were not functioning or missing on initial full survey</t>
  </si>
  <si>
    <t>Light green cells are for applicant data entry; light gray cells are auto-populated and locked.</t>
  </si>
  <si>
    <t>Enter "n/a" or leave blank if a particular field does not apply.</t>
  </si>
  <si>
    <r>
      <rPr>
        <b/>
        <sz val="12"/>
        <rFont val="Aptos"/>
        <family val="2"/>
      </rPr>
      <t>Summary</t>
    </r>
    <r>
      <rPr>
        <sz val="12"/>
        <rFont val="Aptos"/>
        <family val="2"/>
      </rPr>
      <t xml:space="preserve"> of full-building steam trap (or orifice plate) survey.</t>
    </r>
  </si>
  <si>
    <t>Fill out the "Submittal Information" sheet of this workbook first.</t>
  </si>
  <si>
    <t>Any non-compliances should be explained in the comments section of "Submittal Information".</t>
  </si>
  <si>
    <t>How the 20% of radiators/controls to be sampled were selected (up to 3):</t>
  </si>
  <si>
    <t># of radiators/controls surveyed:</t>
  </si>
  <si>
    <t># of repaired temperature controls:</t>
  </si>
  <si>
    <t># of radiators surveyed (100% required):</t>
  </si>
  <si>
    <t># of existing temperature controls surveyed (100% required):</t>
  </si>
  <si>
    <t>Total # of radiators (in steam and electric resistance systems) and/or existing controls (in hydronic systems):</t>
  </si>
  <si>
    <t>version 1.4, issued 9/4/2024</t>
  </si>
  <si>
    <t>Date of
initial survey
(must be on or after 1/1/2022)</t>
  </si>
  <si>
    <t>Steam trap condition
(inital survey)</t>
  </si>
  <si>
    <t>https://www.nyc.gov/assets/buildings/pdf/321_filing_guide.pdf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</si>
</sst>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.00_);[Red]\(&quot;$&quot;#,##0.00\);&quot;&quot;"/>
    <numFmt numFmtId="166" formatCode="#,##0_);[Red]\(#,##0\);&quot;&quot;"/>
    <numFmt numFmtId="167" formatCode="0.0"/>
    <numFmt numFmtId="168" formatCode="0.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name val="Geneva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color indexed="12"/>
      <name val="Geneva"/>
    </font>
    <font>
      <b/>
      <sz val="9"/>
      <color indexed="12"/>
      <name val="Geneva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9"/>
      <color indexed="10"/>
      <name val="Geneva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name val="Geneva"/>
    </font>
    <font>
      <sz val="10"/>
      <color indexed="10"/>
      <name val="Arial"/>
      <family val="2"/>
    </font>
    <font>
      <sz val="8"/>
      <name val="Calibri"/>
      <family val="2"/>
      <scheme val="minor"/>
    </font>
    <font>
      <sz val="11"/>
      <color theme="1"/>
      <name val="Aptos"/>
      <family val="2"/>
    </font>
    <font>
      <b/>
      <sz val="12"/>
      <color theme="0"/>
      <name val="Aptos"/>
      <family val="2"/>
    </font>
    <font>
      <b/>
      <sz val="12"/>
      <color rgb="FFFFFFFF"/>
      <name val="Aptos"/>
      <family val="2"/>
    </font>
    <font>
      <b/>
      <sz val="12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2"/>
      <name val="Aptos"/>
      <family val="2"/>
    </font>
    <font>
      <i/>
      <sz val="12"/>
      <name val="Aptos"/>
      <family val="2"/>
    </font>
    <font>
      <b/>
      <sz val="16"/>
      <name val="Aptos"/>
      <family val="2"/>
    </font>
    <font>
      <sz val="16"/>
      <color theme="1"/>
      <name val="Aptos"/>
      <family val="2"/>
    </font>
    <font>
      <i/>
      <sz val="12"/>
      <color rgb="FF00B050"/>
      <name val="Aptos"/>
      <family val="2"/>
    </font>
    <font>
      <sz val="12"/>
      <color rgb="FF00B050"/>
      <name val="Aptos"/>
      <family val="2"/>
    </font>
    <font>
      <sz val="12"/>
      <color rgb="FFFF00FF"/>
      <name val="Aptos"/>
      <family val="2"/>
    </font>
    <font>
      <b/>
      <i/>
      <sz val="12"/>
      <color theme="0"/>
      <name val="Aptos"/>
      <family val="2"/>
    </font>
    <font>
      <i/>
      <sz val="12"/>
      <color theme="1"/>
      <name val="Aptos"/>
      <family val="2"/>
    </font>
    <font>
      <b/>
      <sz val="16"/>
      <color theme="0"/>
      <name val="Aptos"/>
      <family val="2"/>
    </font>
    <font>
      <sz val="16"/>
      <color theme="0"/>
      <name val="Aptos"/>
      <family val="2"/>
    </font>
    <font>
      <b/>
      <sz val="18"/>
      <color theme="0"/>
      <name val="Aptos"/>
      <family val="2"/>
    </font>
    <font>
      <i/>
      <sz val="12"/>
      <color theme="1" tint="0.499984740745262"/>
      <name val="Aptos"/>
      <family val="2"/>
    </font>
    <font>
      <b/>
      <i/>
      <sz val="12"/>
      <color theme="1"/>
      <name val="Aptos"/>
      <family val="2"/>
    </font>
    <font>
      <b/>
      <sz val="12"/>
      <color rgb="FFFF0000"/>
      <name val="Aptos"/>
      <family val="2"/>
    </font>
    <font>
      <sz val="12"/>
      <color rgb="FF000000"/>
      <name val="Aptos"/>
      <family val="2"/>
    </font>
    <font>
      <b/>
      <sz val="12"/>
      <color theme="0"/>
      <name val="Aptos"/>
      <family val="2"/>
    </font>
    <font>
      <sz val="12"/>
      <color theme="1"/>
      <name val="Aptos"/>
      <family val="2"/>
    </font>
    <font>
      <sz val="11"/>
      <color theme="0"/>
      <name val="Aptos"/>
      <family val="2"/>
    </font>
    <font>
      <sz val="12"/>
      <color rgb="FFFF0000"/>
      <name val="Aptos"/>
      <family val="2"/>
    </font>
    <font>
      <u/>
      <sz val="11"/>
      <color theme="10"/>
      <name val="Aptos"/>
      <family val="2"/>
    </font>
    <font>
      <sz val="9"/>
      <color rgb="FF000000"/>
      <name val="Aptos"/>
      <family val="2"/>
    </font>
    <font>
      <i/>
      <sz val="12"/>
      <color theme="1" tint="0.499984740745262"/>
      <name val="Aptos"/>
      <family val="2"/>
    </font>
    <font>
      <b/>
      <sz val="11"/>
      <color theme="1"/>
      <name val="Aptos"/>
      <family val="2"/>
    </font>
    <font>
      <sz val="11"/>
      <color rgb="FF000000"/>
      <name val="Aptos"/>
      <family val="2"/>
    </font>
    <font>
      <strike/>
      <sz val="11"/>
      <color theme="1"/>
      <name val="Aptos"/>
      <family val="2"/>
    </font>
    <font>
      <sz val="11"/>
      <color rgb="FFFF0000"/>
      <name val="Aptos"/>
      <family val="2"/>
    </font>
    <font>
      <sz val="18"/>
      <color theme="0"/>
      <name val="Aptos"/>
      <family val="2"/>
    </font>
    <font>
      <b/>
      <sz val="18"/>
      <color theme="6" tint="0.59999389629810485"/>
      <name val="Aptos"/>
      <family val="2"/>
    </font>
    <font>
      <i/>
      <sz val="11"/>
      <color theme="1" tint="0.499984740745262"/>
      <name val="Aptos"/>
      <family val="2"/>
    </font>
    <font>
      <b/>
      <sz val="11"/>
      <color theme="0"/>
      <name val="Aptos"/>
      <family val="2"/>
    </font>
    <font>
      <i/>
      <sz val="12"/>
      <color rgb="FFFF0000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1" tint="0.49998474074526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23"/>
      </top>
      <bottom style="thin">
        <color indexed="12"/>
      </bottom>
      <diagonal/>
    </border>
    <border>
      <left/>
      <right/>
      <top style="thin">
        <color indexed="2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499984740745262"/>
      </left>
      <right style="thin">
        <color indexed="64"/>
      </right>
      <top/>
      <bottom/>
      <diagonal/>
    </border>
    <border>
      <left/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60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0" fontId="4" fillId="0" borderId="14" applyFont="0" applyFill="0" applyBorder="0" applyAlignment="0" applyProtection="0">
      <alignment horizontal="righ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3" fontId="8" fillId="0" borderId="0" applyNumberFormat="0" applyFill="0" applyBorder="0" applyAlignment="0" applyProtection="0"/>
    <xf numFmtId="3" fontId="9" fillId="0" borderId="0" applyNumberFormat="0" applyFill="0" applyBorder="0" applyAlignment="0" applyProtection="0"/>
    <xf numFmtId="164" fontId="4" fillId="0" borderId="15" applyNumberFormat="0" applyFont="0" applyFill="0" applyAlignment="0">
      <protection locked="0"/>
    </xf>
    <xf numFmtId="0" fontId="10" fillId="22" borderId="16" applyNumberFormat="0" applyAlignment="0" applyProtection="0"/>
    <xf numFmtId="0" fontId="10" fillId="22" borderId="16" applyNumberFormat="0" applyAlignment="0" applyProtection="0"/>
    <xf numFmtId="0" fontId="10" fillId="22" borderId="16" applyNumberFormat="0" applyAlignment="0" applyProtection="0"/>
    <xf numFmtId="0" fontId="10" fillId="22" borderId="16" applyNumberFormat="0" applyAlignment="0" applyProtection="0"/>
    <xf numFmtId="0" fontId="10" fillId="22" borderId="16" applyNumberFormat="0" applyAlignment="0" applyProtection="0"/>
    <xf numFmtId="0" fontId="10" fillId="22" borderId="16" applyNumberFormat="0" applyAlignment="0" applyProtection="0"/>
    <xf numFmtId="0" fontId="10" fillId="22" borderId="16" applyNumberFormat="0" applyAlignment="0" applyProtection="0"/>
    <xf numFmtId="0" fontId="10" fillId="22" borderId="16" applyNumberFormat="0" applyAlignment="0" applyProtection="0"/>
    <xf numFmtId="0" fontId="10" fillId="22" borderId="16" applyNumberFormat="0" applyAlignment="0" applyProtection="0"/>
    <xf numFmtId="0" fontId="10" fillId="22" borderId="16" applyNumberFormat="0" applyAlignment="0" applyProtection="0"/>
    <xf numFmtId="0" fontId="10" fillId="22" borderId="16" applyNumberFormat="0" applyAlignment="0" applyProtection="0"/>
    <xf numFmtId="0" fontId="10" fillId="22" borderId="16" applyNumberFormat="0" applyAlignment="0" applyProtection="0"/>
    <xf numFmtId="0" fontId="10" fillId="22" borderId="16" applyNumberFormat="0" applyAlignment="0" applyProtection="0"/>
    <xf numFmtId="0" fontId="11" fillId="23" borderId="17" applyNumberFormat="0" applyAlignment="0" applyProtection="0"/>
    <xf numFmtId="0" fontId="11" fillId="23" borderId="17" applyNumberFormat="0" applyAlignment="0" applyProtection="0"/>
    <xf numFmtId="0" fontId="11" fillId="23" borderId="17" applyNumberFormat="0" applyAlignment="0" applyProtection="0"/>
    <xf numFmtId="0" fontId="11" fillId="23" borderId="17" applyNumberFormat="0" applyAlignment="0" applyProtection="0"/>
    <xf numFmtId="0" fontId="11" fillId="23" borderId="17" applyNumberFormat="0" applyAlignment="0" applyProtection="0"/>
    <xf numFmtId="0" fontId="11" fillId="23" borderId="17" applyNumberFormat="0" applyAlignment="0" applyProtection="0"/>
    <xf numFmtId="0" fontId="11" fillId="23" borderId="17" applyNumberFormat="0" applyAlignment="0" applyProtection="0"/>
    <xf numFmtId="0" fontId="11" fillId="23" borderId="17" applyNumberFormat="0" applyAlignment="0" applyProtection="0"/>
    <xf numFmtId="0" fontId="11" fillId="23" borderId="17" applyNumberFormat="0" applyAlignment="0" applyProtection="0"/>
    <xf numFmtId="0" fontId="11" fillId="23" borderId="17" applyNumberFormat="0" applyAlignment="0" applyProtection="0"/>
    <xf numFmtId="0" fontId="11" fillId="23" borderId="17" applyNumberFormat="0" applyAlignment="0" applyProtection="0"/>
    <xf numFmtId="0" fontId="11" fillId="23" borderId="17" applyNumberFormat="0" applyAlignment="0" applyProtection="0"/>
    <xf numFmtId="0" fontId="11" fillId="23" borderId="1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Border="0" applyAlignment="0">
      <alignment horizontal="center"/>
    </xf>
    <xf numFmtId="165" fontId="2" fillId="0" borderId="0" applyFont="0" applyBorder="0" applyAlignment="0">
      <alignment horizont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4" fontId="8" fillId="24" borderId="21" applyNumberFormat="0" applyFont="0" applyBorder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166" fontId="2" fillId="0" borderId="24" applyFont="0" applyFill="0" applyBorder="0" applyAlignment="0" applyProtection="0">
      <alignment horizontal="center"/>
    </xf>
    <xf numFmtId="166" fontId="2" fillId="0" borderId="24" applyFont="0" applyFill="0" applyBorder="0" applyAlignment="0" applyProtection="0">
      <alignment horizontal="center"/>
    </xf>
    <xf numFmtId="3" fontId="4" fillId="27" borderId="21" applyNumberFormat="0" applyFont="0" applyBorder="0" applyAlignment="0" applyProtection="0"/>
    <xf numFmtId="0" fontId="23" fillId="22" borderId="25" applyNumberFormat="0" applyAlignment="0" applyProtection="0"/>
    <xf numFmtId="0" fontId="23" fillId="22" borderId="25" applyNumberFormat="0" applyAlignment="0" applyProtection="0"/>
    <xf numFmtId="0" fontId="23" fillId="22" borderId="25" applyNumberFormat="0" applyAlignment="0" applyProtection="0"/>
    <xf numFmtId="0" fontId="23" fillId="22" borderId="25" applyNumberFormat="0" applyAlignment="0" applyProtection="0"/>
    <xf numFmtId="0" fontId="23" fillId="22" borderId="25" applyNumberFormat="0" applyAlignment="0" applyProtection="0"/>
    <xf numFmtId="0" fontId="23" fillId="22" borderId="25" applyNumberFormat="0" applyAlignment="0" applyProtection="0"/>
    <xf numFmtId="0" fontId="23" fillId="22" borderId="25" applyNumberFormat="0" applyAlignment="0" applyProtection="0"/>
    <xf numFmtId="0" fontId="23" fillId="22" borderId="25" applyNumberFormat="0" applyAlignment="0" applyProtection="0"/>
    <xf numFmtId="0" fontId="23" fillId="22" borderId="25" applyNumberFormat="0" applyAlignment="0" applyProtection="0"/>
    <xf numFmtId="0" fontId="23" fillId="22" borderId="25" applyNumberFormat="0" applyAlignment="0" applyProtection="0"/>
    <xf numFmtId="0" fontId="23" fillId="22" borderId="25" applyNumberFormat="0" applyAlignment="0" applyProtection="0"/>
    <xf numFmtId="0" fontId="23" fillId="22" borderId="25" applyNumberFormat="0" applyAlignment="0" applyProtection="0"/>
    <xf numFmtId="0" fontId="23" fillId="22" borderId="2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4" fillId="28" borderId="0" applyNumberFormat="0" applyFont="0" applyBorder="0" applyAlignment="0" applyProtection="0"/>
    <xf numFmtId="3" fontId="24" fillId="0" borderId="26" applyNumberFormat="0" applyFill="0" applyBorder="0" applyAlignment="0" applyProtection="0">
      <protection locked="0"/>
    </xf>
    <xf numFmtId="167" fontId="8" fillId="0" borderId="27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" fontId="4" fillId="0" borderId="28" applyNumberFormat="0" applyFont="0" applyFill="0" applyAlignment="0" applyProtection="0">
      <alignment horizontal="right"/>
    </xf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6" fillId="0" borderId="29" applyNumberFormat="0" applyFill="0" applyAlignment="0" applyProtection="0"/>
    <xf numFmtId="0" fontId="27" fillId="0" borderId="30" applyNumberFormat="0" applyFont="0" applyFill="0" applyAlignment="0"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5">
    <xf numFmtId="0" fontId="0" fillId="0" borderId="0" xfId="0"/>
    <xf numFmtId="0" fontId="44" fillId="0" borderId="0" xfId="0" quotePrefix="1" applyFont="1" applyAlignment="1" applyProtection="1">
      <alignment horizontal="left" vertical="center" wrapText="1"/>
      <protection hidden="1"/>
    </xf>
    <xf numFmtId="0" fontId="44" fillId="0" borderId="0" xfId="0" applyFont="1" applyAlignment="1" applyProtection="1">
      <alignment horizontal="left" vertical="center" wrapText="1"/>
      <protection hidden="1"/>
    </xf>
    <xf numFmtId="9" fontId="44" fillId="0" borderId="0" xfId="659" quotePrefix="1" applyFont="1" applyFill="1" applyBorder="1" applyAlignment="1" applyProtection="1">
      <alignment horizontal="left" vertical="center" wrapText="1"/>
      <protection hidden="1"/>
    </xf>
    <xf numFmtId="9" fontId="44" fillId="3" borderId="13" xfId="659" quotePrefix="1" applyFont="1" applyFill="1" applyBorder="1" applyAlignment="1" applyProtection="1">
      <alignment horizontal="left" vertical="center" wrapText="1"/>
      <protection hidden="1"/>
    </xf>
    <xf numFmtId="168" fontId="39" fillId="0" borderId="0" xfId="0" applyNumberFormat="1" applyFont="1" applyAlignment="1">
      <alignment horizontal="right"/>
    </xf>
    <xf numFmtId="49" fontId="46" fillId="3" borderId="0" xfId="0" applyNumberFormat="1" applyFont="1" applyFill="1"/>
    <xf numFmtId="49" fontId="39" fillId="0" borderId="0" xfId="0" applyNumberFormat="1" applyFont="1"/>
    <xf numFmtId="168" fontId="34" fillId="0" borderId="0" xfId="0" applyNumberFormat="1" applyFont="1" applyAlignment="1">
      <alignment horizontal="right"/>
    </xf>
    <xf numFmtId="49" fontId="33" fillId="2" borderId="0" xfId="1" applyNumberFormat="1" applyFont="1" applyFill="1" applyAlignment="1">
      <alignment horizontal="left"/>
    </xf>
    <xf numFmtId="49" fontId="34" fillId="0" borderId="0" xfId="0" applyNumberFormat="1" applyFont="1"/>
    <xf numFmtId="168" fontId="34" fillId="0" borderId="0" xfId="0" quotePrefix="1" applyNumberFormat="1" applyFont="1" applyAlignment="1">
      <alignment horizontal="right"/>
    </xf>
    <xf numFmtId="49" fontId="36" fillId="0" borderId="0" xfId="0" quotePrefix="1" applyNumberFormat="1" applyFont="1" applyAlignment="1">
      <alignment horizontal="left" vertical="center"/>
    </xf>
    <xf numFmtId="49" fontId="36" fillId="0" borderId="0" xfId="0" applyNumberFormat="1" applyFont="1" applyAlignment="1">
      <alignment horizontal="left" vertical="center"/>
    </xf>
    <xf numFmtId="49" fontId="36" fillId="32" borderId="32" xfId="0" quotePrefix="1" applyNumberFormat="1" applyFont="1" applyFill="1" applyBorder="1" applyAlignment="1">
      <alignment horizontal="left" vertical="center"/>
    </xf>
    <xf numFmtId="49" fontId="36" fillId="0" borderId="0" xfId="0" quotePrefix="1" applyNumberFormat="1" applyFont="1" applyAlignment="1">
      <alignment horizontal="left"/>
    </xf>
    <xf numFmtId="49" fontId="36" fillId="32" borderId="24" xfId="0" applyNumberFormat="1" applyFont="1" applyFill="1" applyBorder="1" applyAlignment="1">
      <alignment horizontal="left" vertical="center"/>
    </xf>
    <xf numFmtId="49" fontId="36" fillId="32" borderId="31" xfId="0" quotePrefix="1" applyNumberFormat="1" applyFont="1" applyFill="1" applyBorder="1" applyAlignment="1">
      <alignment horizontal="left" vertical="center"/>
    </xf>
    <xf numFmtId="14" fontId="50" fillId="3" borderId="0" xfId="0" applyNumberFormat="1" applyFont="1" applyFill="1" applyAlignment="1" applyProtection="1">
      <alignment horizontal="left" vertical="center" wrapText="1"/>
      <protection hidden="1"/>
    </xf>
    <xf numFmtId="49" fontId="36" fillId="32" borderId="35" xfId="0" quotePrefix="1" applyNumberFormat="1" applyFont="1" applyFill="1" applyBorder="1" applyAlignment="1">
      <alignment horizontal="left" vertical="center"/>
    </xf>
    <xf numFmtId="49" fontId="36" fillId="32" borderId="0" xfId="0" applyNumberFormat="1" applyFont="1" applyFill="1" applyAlignment="1">
      <alignment horizontal="left" vertical="center"/>
    </xf>
    <xf numFmtId="0" fontId="48" fillId="32" borderId="6" xfId="0" applyFont="1" applyFill="1" applyBorder="1" applyAlignment="1" applyProtection="1">
      <alignment vertical="center" wrapText="1"/>
      <protection hidden="1"/>
    </xf>
    <xf numFmtId="0" fontId="34" fillId="32" borderId="10" xfId="0" applyFont="1" applyFill="1" applyBorder="1" applyAlignment="1" applyProtection="1">
      <alignment vertical="center" wrapText="1"/>
      <protection hidden="1"/>
    </xf>
    <xf numFmtId="0" fontId="36" fillId="32" borderId="6" xfId="0" applyFont="1" applyFill="1" applyBorder="1" applyAlignment="1" applyProtection="1">
      <alignment horizontal="left" vertical="center" wrapText="1"/>
      <protection hidden="1"/>
    </xf>
    <xf numFmtId="0" fontId="48" fillId="32" borderId="10" xfId="0" applyFont="1" applyFill="1" applyBorder="1" applyAlignment="1" applyProtection="1">
      <alignment vertical="center" wrapText="1"/>
      <protection hidden="1"/>
    </xf>
    <xf numFmtId="9" fontId="34" fillId="32" borderId="6" xfId="0" applyNumberFormat="1" applyFont="1" applyFill="1" applyBorder="1" applyAlignment="1" applyProtection="1">
      <alignment horizontal="left" vertical="center" wrapText="1"/>
      <protection hidden="1"/>
    </xf>
    <xf numFmtId="1" fontId="34" fillId="32" borderId="6" xfId="0" applyNumberFormat="1" applyFont="1" applyFill="1" applyBorder="1" applyAlignment="1" applyProtection="1">
      <alignment horizontal="center" vertical="center" wrapText="1"/>
      <protection hidden="1"/>
    </xf>
    <xf numFmtId="9" fontId="35" fillId="32" borderId="10" xfId="0" applyNumberFormat="1" applyFont="1" applyFill="1" applyBorder="1" applyAlignment="1" applyProtection="1">
      <alignment horizontal="center" vertical="center"/>
      <protection hidden="1"/>
    </xf>
    <xf numFmtId="1" fontId="34" fillId="32" borderId="5" xfId="0" applyNumberFormat="1" applyFont="1" applyFill="1" applyBorder="1" applyAlignment="1" applyProtection="1">
      <alignment horizontal="center" vertical="center" wrapText="1"/>
      <protection hidden="1"/>
    </xf>
    <xf numFmtId="9" fontId="35" fillId="32" borderId="9" xfId="0" applyNumberFormat="1" applyFont="1" applyFill="1" applyBorder="1" applyAlignment="1" applyProtection="1">
      <alignment horizontal="center" vertical="center" wrapText="1"/>
      <protection hidden="1"/>
    </xf>
    <xf numFmtId="0" fontId="34" fillId="32" borderId="6" xfId="0" applyFont="1" applyFill="1" applyBorder="1" applyAlignment="1" applyProtection="1">
      <alignment vertical="center" wrapText="1"/>
      <protection hidden="1"/>
    </xf>
    <xf numFmtId="0" fontId="34" fillId="32" borderId="3" xfId="0" applyFont="1" applyFill="1" applyBorder="1" applyAlignment="1" applyProtection="1">
      <alignment vertical="center" wrapText="1"/>
      <protection hidden="1"/>
    </xf>
    <xf numFmtId="1" fontId="36" fillId="32" borderId="5" xfId="0" applyNumberFormat="1" applyFont="1" applyFill="1" applyBorder="1" applyAlignment="1" applyProtection="1">
      <alignment horizontal="center" vertical="center" wrapText="1"/>
      <protection hidden="1"/>
    </xf>
    <xf numFmtId="1" fontId="36" fillId="32" borderId="6" xfId="0" applyNumberFormat="1" applyFont="1" applyFill="1" applyBorder="1" applyAlignment="1" applyProtection="1">
      <alignment horizontal="center" vertical="center" wrapText="1"/>
      <protection hidden="1"/>
    </xf>
    <xf numFmtId="1" fontId="36" fillId="32" borderId="44" xfId="0" applyNumberFormat="1" applyFont="1" applyFill="1" applyBorder="1" applyAlignment="1" applyProtection="1">
      <alignment horizontal="center" vertical="center" wrapText="1"/>
      <protection hidden="1"/>
    </xf>
    <xf numFmtId="1" fontId="36" fillId="32" borderId="45" xfId="0" applyNumberFormat="1" applyFont="1" applyFill="1" applyBorder="1" applyAlignment="1" applyProtection="1">
      <alignment horizontal="center" vertical="center" wrapText="1"/>
      <protection hidden="1"/>
    </xf>
    <xf numFmtId="1" fontId="34" fillId="32" borderId="2" xfId="0" applyNumberFormat="1" applyFont="1" applyFill="1" applyBorder="1" applyAlignment="1" applyProtection="1">
      <alignment horizontal="center" vertical="center" wrapText="1"/>
      <protection hidden="1"/>
    </xf>
    <xf numFmtId="1" fontId="34" fillId="32" borderId="3" xfId="0" applyNumberFormat="1" applyFont="1" applyFill="1" applyBorder="1" applyAlignment="1" applyProtection="1">
      <alignment horizontal="center" vertical="center" wrapText="1"/>
      <protection hidden="1"/>
    </xf>
    <xf numFmtId="168" fontId="34" fillId="0" borderId="0" xfId="0" applyNumberFormat="1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 wrapText="1"/>
      <protection hidden="1"/>
    </xf>
    <xf numFmtId="0" fontId="40" fillId="0" borderId="0" xfId="0" applyFont="1" applyAlignment="1" applyProtection="1">
      <alignment vertical="center" wrapText="1"/>
      <protection hidden="1"/>
    </xf>
    <xf numFmtId="0" fontId="41" fillId="0" borderId="0" xfId="0" quotePrefix="1" applyFont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vertical="center" wrapText="1"/>
      <protection hidden="1"/>
    </xf>
    <xf numFmtId="14" fontId="34" fillId="0" borderId="0" xfId="0" applyNumberFormat="1" applyFont="1" applyAlignment="1" applyProtection="1">
      <alignment vertical="center" wrapText="1"/>
      <protection hidden="1"/>
    </xf>
    <xf numFmtId="168" fontId="34" fillId="0" borderId="0" xfId="0" applyNumberFormat="1" applyFont="1" applyAlignment="1" applyProtection="1">
      <alignment horizontal="left" vertical="center" wrapText="1"/>
      <protection hidden="1"/>
    </xf>
    <xf numFmtId="0" fontId="32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horizontal="left" vertical="center" wrapText="1"/>
      <protection hidden="1"/>
    </xf>
    <xf numFmtId="49" fontId="34" fillId="0" borderId="0" xfId="0" applyNumberFormat="1" applyFont="1" applyAlignment="1" applyProtection="1">
      <alignment vertical="center" wrapText="1"/>
      <protection hidden="1"/>
    </xf>
    <xf numFmtId="0" fontId="34" fillId="3" borderId="0" xfId="0" applyFont="1" applyFill="1" applyAlignment="1" applyProtection="1">
      <alignment horizontal="right" vertical="center"/>
      <protection hidden="1"/>
    </xf>
    <xf numFmtId="0" fontId="34" fillId="3" borderId="0" xfId="0" applyFont="1" applyFill="1" applyAlignment="1" applyProtection="1">
      <alignment vertical="center" wrapText="1"/>
      <protection hidden="1"/>
    </xf>
    <xf numFmtId="0" fontId="34" fillId="3" borderId="0" xfId="0" applyFont="1" applyFill="1" applyAlignment="1" applyProtection="1">
      <alignment vertical="center"/>
      <protection hidden="1"/>
    </xf>
    <xf numFmtId="49" fontId="30" fillId="3" borderId="0" xfId="0" applyNumberFormat="1" applyFont="1" applyFill="1" applyAlignment="1" applyProtection="1">
      <alignment horizontal="right" vertical="center"/>
      <protection hidden="1"/>
    </xf>
    <xf numFmtId="0" fontId="45" fillId="0" borderId="0" xfId="0" applyFont="1" applyAlignment="1" applyProtection="1">
      <alignment horizontal="left" vertical="center" wrapText="1"/>
      <protection hidden="1"/>
    </xf>
    <xf numFmtId="0" fontId="30" fillId="3" borderId="0" xfId="0" applyFont="1" applyFill="1" applyAlignment="1" applyProtection="1">
      <alignment horizontal="left" vertical="center"/>
      <protection hidden="1"/>
    </xf>
    <xf numFmtId="49" fontId="30" fillId="0" borderId="0" xfId="0" applyNumberFormat="1" applyFont="1" applyAlignment="1" applyProtection="1">
      <alignment horizontal="right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34" fillId="32" borderId="1" xfId="0" applyFont="1" applyFill="1" applyBorder="1" applyAlignment="1" applyProtection="1">
      <alignment vertical="center" wrapText="1"/>
      <protection hidden="1"/>
    </xf>
    <xf numFmtId="0" fontId="49" fillId="3" borderId="0" xfId="0" applyFont="1" applyFill="1" applyAlignment="1" applyProtection="1">
      <alignment horizontal="left" vertical="center" wrapText="1"/>
      <protection hidden="1"/>
    </xf>
    <xf numFmtId="0" fontId="34" fillId="32" borderId="4" xfId="0" applyFont="1" applyFill="1" applyBorder="1" applyAlignment="1" applyProtection="1">
      <alignment vertical="center" wrapText="1"/>
      <protection hidden="1"/>
    </xf>
    <xf numFmtId="0" fontId="34" fillId="32" borderId="8" xfId="0" applyFont="1" applyFill="1" applyBorder="1" applyAlignment="1" applyProtection="1">
      <alignment vertical="center" wrapText="1"/>
      <protection hidden="1"/>
    </xf>
    <xf numFmtId="49" fontId="34" fillId="3" borderId="0" xfId="0" quotePrefix="1" applyNumberFormat="1" applyFont="1" applyFill="1" applyAlignment="1" applyProtection="1">
      <alignment horizontal="right" vertical="center"/>
      <protection hidden="1"/>
    </xf>
    <xf numFmtId="0" fontId="34" fillId="3" borderId="0" xfId="0" applyFont="1" applyFill="1" applyAlignment="1" applyProtection="1">
      <alignment horizontal="left" vertical="center"/>
      <protection hidden="1"/>
    </xf>
    <xf numFmtId="0" fontId="42" fillId="3" borderId="0" xfId="0" quotePrefix="1" applyFont="1" applyFill="1" applyAlignment="1" applyProtection="1">
      <alignment horizontal="left" vertical="center"/>
      <protection hidden="1"/>
    </xf>
    <xf numFmtId="49" fontId="34" fillId="3" borderId="0" xfId="0" applyNumberFormat="1" applyFont="1" applyFill="1" applyAlignment="1" applyProtection="1">
      <alignment horizontal="right" vertical="center"/>
      <protection hidden="1"/>
    </xf>
    <xf numFmtId="0" fontId="48" fillId="32" borderId="8" xfId="0" quotePrefix="1" applyFont="1" applyFill="1" applyBorder="1" applyAlignment="1" applyProtection="1">
      <alignment horizontal="right" vertical="center" wrapText="1"/>
      <protection hidden="1"/>
    </xf>
    <xf numFmtId="0" fontId="42" fillId="3" borderId="0" xfId="0" applyFont="1" applyFill="1" applyAlignment="1" applyProtection="1">
      <alignment horizontal="left" vertical="center"/>
      <protection hidden="1"/>
    </xf>
    <xf numFmtId="0" fontId="36" fillId="3" borderId="0" xfId="0" applyFont="1" applyFill="1" applyAlignment="1" applyProtection="1">
      <alignment horizontal="left" vertical="center" wrapText="1"/>
      <protection hidden="1"/>
    </xf>
    <xf numFmtId="0" fontId="34" fillId="3" borderId="0" xfId="0" applyFont="1" applyFill="1" applyAlignment="1" applyProtection="1">
      <alignment horizontal="left" vertical="center" wrapText="1"/>
      <protection hidden="1"/>
    </xf>
    <xf numFmtId="0" fontId="55" fillId="0" borderId="0" xfId="0" applyFont="1" applyAlignment="1" applyProtection="1">
      <alignment horizontal="left" vertical="center" wrapText="1"/>
      <protection hidden="1"/>
    </xf>
    <xf numFmtId="0" fontId="41" fillId="3" borderId="0" xfId="0" quotePrefix="1" applyFont="1" applyFill="1" applyAlignment="1" applyProtection="1">
      <alignment horizontal="left" vertical="center"/>
      <protection hidden="1"/>
    </xf>
    <xf numFmtId="0" fontId="37" fillId="3" borderId="12" xfId="0" quotePrefix="1" applyFont="1" applyFill="1" applyBorder="1" applyAlignment="1" applyProtection="1">
      <alignment horizontal="left" vertical="center" wrapText="1"/>
      <protection hidden="1"/>
    </xf>
    <xf numFmtId="0" fontId="34" fillId="3" borderId="0" xfId="0" quotePrefix="1" applyFont="1" applyFill="1" applyAlignment="1" applyProtection="1">
      <alignment horizontal="left" vertical="center" wrapText="1"/>
      <protection hidden="1"/>
    </xf>
    <xf numFmtId="0" fontId="34" fillId="32" borderId="5" xfId="0" quotePrefix="1" applyFont="1" applyFill="1" applyBorder="1" applyAlignment="1" applyProtection="1">
      <alignment horizontal="left" vertical="center" wrapText="1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34" fillId="0" borderId="0" xfId="0" quotePrefix="1" applyFont="1" applyAlignment="1" applyProtection="1">
      <alignment horizontal="left" vertical="center" wrapText="1"/>
      <protection hidden="1"/>
    </xf>
    <xf numFmtId="0" fontId="51" fillId="29" borderId="5" xfId="0" quotePrefix="1" applyFont="1" applyFill="1" applyBorder="1" applyAlignment="1" applyProtection="1">
      <alignment horizontal="left" vertical="center" wrapText="1"/>
      <protection hidden="1"/>
    </xf>
    <xf numFmtId="0" fontId="34" fillId="3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36" fillId="3" borderId="0" xfId="0" quotePrefix="1" applyFont="1" applyFill="1" applyAlignment="1" applyProtection="1">
      <alignment horizontal="right" vertical="center"/>
      <protection hidden="1"/>
    </xf>
    <xf numFmtId="0" fontId="36" fillId="0" borderId="0" xfId="0" applyFont="1" applyAlignment="1" applyProtection="1">
      <alignment horizontal="left" vertical="center" wrapText="1"/>
      <protection hidden="1"/>
    </xf>
    <xf numFmtId="14" fontId="34" fillId="0" borderId="0" xfId="0" applyNumberFormat="1" applyFont="1" applyAlignment="1" applyProtection="1">
      <alignment horizontal="left" vertical="center" wrapText="1"/>
      <protection hidden="1"/>
    </xf>
    <xf numFmtId="0" fontId="31" fillId="38" borderId="47" xfId="0" applyFont="1" applyFill="1" applyBorder="1" applyAlignment="1" applyProtection="1">
      <alignment horizontal="center" vertical="center" wrapText="1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6" fillId="32" borderId="2" xfId="0" applyFont="1" applyFill="1" applyBorder="1" applyAlignment="1" applyProtection="1">
      <alignment horizontal="left" vertical="center" wrapText="1"/>
      <protection hidden="1"/>
    </xf>
    <xf numFmtId="0" fontId="55" fillId="3" borderId="0" xfId="0" applyFont="1" applyFill="1" applyAlignment="1" applyProtection="1">
      <alignment vertical="center"/>
      <protection hidden="1"/>
    </xf>
    <xf numFmtId="0" fontId="37" fillId="3" borderId="0" xfId="0" quotePrefix="1" applyFont="1" applyFill="1" applyAlignment="1" applyProtection="1">
      <alignment horizontal="right" vertical="center"/>
      <protection hidden="1"/>
    </xf>
    <xf numFmtId="0" fontId="44" fillId="3" borderId="0" xfId="0" applyFont="1" applyFill="1" applyAlignment="1" applyProtection="1">
      <alignment vertical="center"/>
      <protection hidden="1"/>
    </xf>
    <xf numFmtId="0" fontId="44" fillId="3" borderId="0" xfId="0" applyFont="1" applyFill="1" applyAlignment="1" applyProtection="1">
      <alignment horizontal="right" vertical="center"/>
      <protection hidden="1"/>
    </xf>
    <xf numFmtId="49" fontId="36" fillId="32" borderId="9" xfId="0" applyNumberFormat="1" applyFont="1" applyFill="1" applyBorder="1" applyAlignment="1" applyProtection="1">
      <alignment horizontal="left" vertical="center" wrapText="1"/>
      <protection hidden="1"/>
    </xf>
    <xf numFmtId="0" fontId="48" fillId="0" borderId="0" xfId="0" applyFont="1" applyAlignment="1" applyProtection="1">
      <alignment horizontal="left" vertical="center" wrapText="1"/>
      <protection hidden="1"/>
    </xf>
    <xf numFmtId="0" fontId="34" fillId="32" borderId="1" xfId="0" applyFont="1" applyFill="1" applyBorder="1" applyAlignment="1" applyProtection="1">
      <alignment horizontal="left" vertical="center" wrapText="1"/>
      <protection hidden="1"/>
    </xf>
    <xf numFmtId="0" fontId="34" fillId="32" borderId="4" xfId="0" applyFont="1" applyFill="1" applyBorder="1" applyAlignment="1" applyProtection="1">
      <alignment horizontal="left" vertical="center" wrapText="1"/>
      <protection hidden="1"/>
    </xf>
    <xf numFmtId="0" fontId="48" fillId="32" borderId="6" xfId="0" applyFont="1" applyFill="1" applyBorder="1" applyAlignment="1" applyProtection="1">
      <alignment horizontal="left" vertical="center" wrapText="1"/>
      <protection hidden="1"/>
    </xf>
    <xf numFmtId="0" fontId="34" fillId="32" borderId="5" xfId="0" applyFont="1" applyFill="1" applyBorder="1" applyAlignment="1" applyProtection="1">
      <alignment horizontal="left" vertical="center" wrapText="1"/>
      <protection hidden="1"/>
    </xf>
    <xf numFmtId="0" fontId="48" fillId="32" borderId="4" xfId="0" quotePrefix="1" applyFont="1" applyFill="1" applyBorder="1" applyAlignment="1" applyProtection="1">
      <alignment horizontal="right" vertical="center" wrapText="1"/>
      <protection hidden="1"/>
    </xf>
    <xf numFmtId="0" fontId="48" fillId="32" borderId="5" xfId="0" quotePrefix="1" applyFont="1" applyFill="1" applyBorder="1" applyAlignment="1" applyProtection="1">
      <alignment horizontal="right" vertical="center" wrapText="1"/>
      <protection hidden="1"/>
    </xf>
    <xf numFmtId="49" fontId="48" fillId="0" borderId="0" xfId="0" applyNumberFormat="1" applyFont="1" applyAlignment="1" applyProtection="1">
      <alignment vertical="center"/>
      <protection hidden="1"/>
    </xf>
    <xf numFmtId="14" fontId="48" fillId="0" borderId="0" xfId="0" applyNumberFormat="1" applyFont="1" applyAlignment="1" applyProtection="1">
      <alignment horizontal="left" vertical="center"/>
      <protection hidden="1"/>
    </xf>
    <xf numFmtId="49" fontId="39" fillId="0" borderId="0" xfId="0" applyNumberFormat="1" applyFont="1" applyAlignment="1" applyProtection="1">
      <alignment horizontal="right" vertical="center"/>
      <protection hidden="1"/>
    </xf>
    <xf numFmtId="0" fontId="38" fillId="2" borderId="0" xfId="1" applyFont="1" applyFill="1" applyAlignment="1" applyProtection="1">
      <alignment horizontal="left" vertical="center" wrapText="1"/>
      <protection hidden="1"/>
    </xf>
    <xf numFmtId="0" fontId="39" fillId="0" borderId="0" xfId="0" applyFont="1" applyAlignment="1" applyProtection="1">
      <alignment horizontal="left" vertical="center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34" fillId="0" borderId="13" xfId="0" applyFont="1" applyBorder="1" applyAlignment="1" applyProtection="1">
      <alignment horizontal="left" vertical="center"/>
      <protection hidden="1"/>
    </xf>
    <xf numFmtId="0" fontId="34" fillId="0" borderId="13" xfId="0" applyFont="1" applyBorder="1" applyAlignment="1" applyProtection="1">
      <alignment horizontal="left" vertical="center" wrapText="1"/>
      <protection hidden="1"/>
    </xf>
    <xf numFmtId="14" fontId="58" fillId="0" borderId="0" xfId="0" applyNumberFormat="1" applyFont="1" applyAlignment="1" applyProtection="1">
      <alignment horizontal="left" vertical="center"/>
      <protection hidden="1"/>
    </xf>
    <xf numFmtId="9" fontId="34" fillId="0" borderId="0" xfId="659" applyFont="1" applyFill="1" applyBorder="1" applyAlignment="1" applyProtection="1">
      <alignment horizontal="left" vertical="center" wrapText="1"/>
      <protection hidden="1"/>
    </xf>
    <xf numFmtId="9" fontId="44" fillId="0" borderId="0" xfId="659" applyFont="1" applyFill="1" applyBorder="1" applyAlignment="1" applyProtection="1">
      <alignment horizontal="left" vertical="center" wrapText="1"/>
      <protection hidden="1"/>
    </xf>
    <xf numFmtId="0" fontId="36" fillId="0" borderId="0" xfId="0" quotePrefix="1" applyFont="1" applyAlignment="1" applyProtection="1">
      <alignment horizontal="left" vertical="center" wrapText="1"/>
      <protection hidden="1"/>
    </xf>
    <xf numFmtId="0" fontId="48" fillId="0" borderId="0" xfId="0" quotePrefix="1" applyFont="1" applyAlignment="1" applyProtection="1">
      <alignment horizontal="right" vertical="center" wrapText="1"/>
      <protection hidden="1"/>
    </xf>
    <xf numFmtId="14" fontId="34" fillId="36" borderId="3" xfId="0" applyNumberFormat="1" applyFont="1" applyFill="1" applyBorder="1" applyAlignment="1" applyProtection="1">
      <alignment vertical="center" wrapText="1"/>
      <protection locked="0" hidden="1"/>
    </xf>
    <xf numFmtId="14" fontId="34" fillId="36" borderId="6" xfId="0" applyNumberFormat="1" applyFont="1" applyFill="1" applyBorder="1" applyAlignment="1" applyProtection="1">
      <alignment horizontal="left" vertical="center" wrapText="1"/>
      <protection locked="0" hidden="1"/>
    </xf>
    <xf numFmtId="0" fontId="34" fillId="36" borderId="6" xfId="0" applyFont="1" applyFill="1" applyBorder="1" applyAlignment="1" applyProtection="1">
      <alignment horizontal="left" vertical="center" wrapText="1"/>
      <protection locked="0" hidden="1"/>
    </xf>
    <xf numFmtId="14" fontId="36" fillId="36" borderId="6" xfId="0" applyNumberFormat="1" applyFont="1" applyFill="1" applyBorder="1" applyAlignment="1" applyProtection="1">
      <alignment horizontal="left" vertical="center" wrapText="1"/>
      <protection locked="0" hidden="1"/>
    </xf>
    <xf numFmtId="0" fontId="36" fillId="36" borderId="6" xfId="0" applyFont="1" applyFill="1" applyBorder="1" applyAlignment="1" applyProtection="1">
      <alignment horizontal="left" vertical="center" wrapText="1"/>
      <protection locked="0" hidden="1"/>
    </xf>
    <xf numFmtId="0" fontId="34" fillId="32" borderId="53" xfId="0" applyFont="1" applyFill="1" applyBorder="1" applyAlignment="1" applyProtection="1">
      <alignment horizontal="left" vertical="center" wrapText="1"/>
      <protection hidden="1"/>
    </xf>
    <xf numFmtId="0" fontId="34" fillId="32" borderId="54" xfId="0" applyFont="1" applyFill="1" applyBorder="1" applyAlignment="1" applyProtection="1">
      <alignment horizontal="left" vertical="center" wrapText="1"/>
      <protection hidden="1"/>
    </xf>
    <xf numFmtId="0" fontId="34" fillId="32" borderId="56" xfId="0" applyFont="1" applyFill="1" applyBorder="1" applyAlignment="1" applyProtection="1">
      <alignment vertical="center" wrapText="1"/>
      <protection hidden="1"/>
    </xf>
    <xf numFmtId="0" fontId="37" fillId="3" borderId="58" xfId="0" quotePrefix="1" applyFont="1" applyFill="1" applyBorder="1" applyAlignment="1" applyProtection="1">
      <alignment horizontal="left" vertical="center" wrapText="1"/>
      <protection hidden="1"/>
    </xf>
    <xf numFmtId="9" fontId="44" fillId="3" borderId="59" xfId="659" quotePrefix="1" applyFont="1" applyFill="1" applyBorder="1" applyAlignment="1" applyProtection="1">
      <alignment horizontal="left" vertical="center" wrapText="1"/>
      <protection hidden="1"/>
    </xf>
    <xf numFmtId="9" fontId="34" fillId="32" borderId="56" xfId="0" applyNumberFormat="1" applyFont="1" applyFill="1" applyBorder="1" applyAlignment="1" applyProtection="1">
      <alignment horizontal="left" vertical="center" wrapText="1"/>
      <protection hidden="1"/>
    </xf>
    <xf numFmtId="0" fontId="34" fillId="36" borderId="56" xfId="0" applyFont="1" applyFill="1" applyBorder="1" applyAlignment="1" applyProtection="1">
      <alignment horizontal="left" vertical="center" wrapText="1"/>
      <protection locked="0" hidden="1"/>
    </xf>
    <xf numFmtId="0" fontId="34" fillId="36" borderId="56" xfId="0" applyFont="1" applyFill="1" applyBorder="1" applyAlignment="1" applyProtection="1">
      <alignment vertical="center" wrapText="1"/>
      <protection locked="0" hidden="1"/>
    </xf>
    <xf numFmtId="0" fontId="34" fillId="36" borderId="6" xfId="0" applyFont="1" applyFill="1" applyBorder="1" applyAlignment="1" applyProtection="1">
      <alignment horizontal="left" vertical="center"/>
      <protection locked="0" hidden="1"/>
    </xf>
    <xf numFmtId="0" fontId="34" fillId="36" borderId="6" xfId="0" applyFont="1" applyFill="1" applyBorder="1" applyAlignment="1" applyProtection="1">
      <alignment vertical="center" wrapText="1"/>
      <protection locked="0" hidden="1"/>
    </xf>
    <xf numFmtId="14" fontId="34" fillId="36" borderId="3" xfId="0" applyNumberFormat="1" applyFont="1" applyFill="1" applyBorder="1" applyAlignment="1" applyProtection="1">
      <alignment horizontal="left" vertical="center" wrapText="1"/>
      <protection locked="0" hidden="1"/>
    </xf>
    <xf numFmtId="0" fontId="36" fillId="32" borderId="5" xfId="0" applyFont="1" applyFill="1" applyBorder="1" applyAlignment="1" applyProtection="1">
      <alignment horizontal="left" vertical="center" wrapText="1"/>
      <protection hidden="1"/>
    </xf>
    <xf numFmtId="1" fontId="34" fillId="36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34" fillId="36" borderId="5" xfId="0" applyNumberFormat="1" applyFont="1" applyFill="1" applyBorder="1" applyAlignment="1" applyProtection="1">
      <alignment horizontal="center" vertical="center" wrapText="1"/>
      <protection locked="0" hidden="1"/>
    </xf>
    <xf numFmtId="9" fontId="36" fillId="32" borderId="40" xfId="0" applyNumberFormat="1" applyFont="1" applyFill="1" applyBorder="1" applyAlignment="1" applyProtection="1">
      <alignment horizontal="center" vertical="center" wrapText="1"/>
      <protection hidden="1"/>
    </xf>
    <xf numFmtId="1" fontId="36" fillId="32" borderId="41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vertical="center"/>
      <protection hidden="1"/>
    </xf>
    <xf numFmtId="0" fontId="52" fillId="38" borderId="5" xfId="0" applyFont="1" applyFill="1" applyBorder="1" applyAlignment="1" applyProtection="1">
      <alignment horizontal="center" vertical="center" wrapText="1"/>
      <protection hidden="1"/>
    </xf>
    <xf numFmtId="0" fontId="31" fillId="38" borderId="5" xfId="0" applyFont="1" applyFill="1" applyBorder="1" applyAlignment="1" applyProtection="1">
      <alignment horizontal="center" vertical="center" wrapText="1"/>
      <protection hidden="1"/>
    </xf>
    <xf numFmtId="0" fontId="31" fillId="38" borderId="7" xfId="0" applyFont="1" applyFill="1" applyBorder="1" applyAlignment="1" applyProtection="1">
      <alignment horizontal="center" vertical="center" wrapText="1"/>
      <protection hidden="1"/>
    </xf>
    <xf numFmtId="0" fontId="36" fillId="3" borderId="0" xfId="0" quotePrefix="1" applyFont="1" applyFill="1" applyAlignment="1" applyProtection="1">
      <alignment horizontal="right" vertical="center" wrapText="1"/>
      <protection hidden="1"/>
    </xf>
    <xf numFmtId="49" fontId="53" fillId="36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34" fillId="36" borderId="5" xfId="0" applyFont="1" applyFill="1" applyBorder="1" applyAlignment="1" applyProtection="1">
      <alignment horizontal="center" vertical="center" wrapText="1"/>
      <protection locked="0" hidden="1"/>
    </xf>
    <xf numFmtId="0" fontId="34" fillId="36" borderId="7" xfId="0" applyFont="1" applyFill="1" applyBorder="1" applyAlignment="1" applyProtection="1">
      <alignment vertical="center" wrapText="1"/>
      <protection locked="0" hidden="1"/>
    </xf>
    <xf numFmtId="0" fontId="34" fillId="36" borderId="5" xfId="0" applyFont="1" applyFill="1" applyBorder="1" applyAlignment="1" applyProtection="1">
      <alignment vertical="center" wrapText="1"/>
      <protection locked="0" hidden="1"/>
    </xf>
    <xf numFmtId="14" fontId="34" fillId="36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34" fillId="3" borderId="0" xfId="0" applyFont="1" applyFill="1" applyAlignment="1" applyProtection="1">
      <alignment horizontal="right" vertical="center" wrapText="1"/>
      <protection hidden="1"/>
    </xf>
    <xf numFmtId="0" fontId="34" fillId="3" borderId="0" xfId="0" applyFont="1" applyFill="1" applyAlignment="1" applyProtection="1">
      <alignment horizontal="center" vertical="center" wrapText="1"/>
      <protection hidden="1"/>
    </xf>
    <xf numFmtId="0" fontId="44" fillId="3" borderId="0" xfId="0" applyFont="1" applyFill="1" applyAlignment="1" applyProtection="1">
      <alignment horizontal="left" vertical="center"/>
      <protection hidden="1"/>
    </xf>
    <xf numFmtId="0" fontId="36" fillId="32" borderId="10" xfId="0" applyFont="1" applyFill="1" applyBorder="1" applyAlignment="1" applyProtection="1">
      <alignment horizontal="left" vertical="center" wrapText="1"/>
      <protection hidden="1"/>
    </xf>
    <xf numFmtId="0" fontId="31" fillId="38" borderId="7" xfId="0" applyFont="1" applyFill="1" applyBorder="1" applyAlignment="1" applyProtection="1">
      <alignment vertical="center" wrapText="1"/>
      <protection hidden="1"/>
    </xf>
    <xf numFmtId="49" fontId="34" fillId="36" borderId="7" xfId="0" applyNumberFormat="1" applyFont="1" applyFill="1" applyBorder="1" applyAlignment="1" applyProtection="1">
      <alignment vertical="center" wrapText="1"/>
      <protection locked="0" hidden="1"/>
    </xf>
    <xf numFmtId="1" fontId="36" fillId="0" borderId="0" xfId="0" applyNumberFormat="1" applyFont="1" applyAlignment="1" applyProtection="1">
      <alignment horizontal="center" vertical="center" wrapText="1"/>
      <protection hidden="1"/>
    </xf>
    <xf numFmtId="0" fontId="34" fillId="32" borderId="48" xfId="0" applyFont="1" applyFill="1" applyBorder="1" applyAlignment="1" applyProtection="1">
      <alignment horizontal="left" vertical="center" wrapText="1"/>
      <protection hidden="1"/>
    </xf>
    <xf numFmtId="0" fontId="36" fillId="3" borderId="0" xfId="0" applyFont="1" applyFill="1" applyAlignment="1" applyProtection="1">
      <alignment horizontal="right" vertical="center"/>
      <protection hidden="1"/>
    </xf>
    <xf numFmtId="0" fontId="37" fillId="3" borderId="0" xfId="0" applyFont="1" applyFill="1" applyAlignment="1" applyProtection="1">
      <alignment horizontal="right" vertical="center"/>
      <protection hidden="1"/>
    </xf>
    <xf numFmtId="0" fontId="36" fillId="32" borderId="44" xfId="0" applyFont="1" applyFill="1" applyBorder="1" applyAlignment="1" applyProtection="1">
      <alignment horizontal="left" vertical="center" wrapText="1"/>
      <protection hidden="1"/>
    </xf>
    <xf numFmtId="0" fontId="37" fillId="3" borderId="0" xfId="0" applyFont="1" applyFill="1" applyAlignment="1" applyProtection="1">
      <alignment vertical="center"/>
      <protection hidden="1"/>
    </xf>
    <xf numFmtId="0" fontId="31" fillId="38" borderId="5" xfId="0" applyFont="1" applyFill="1" applyBorder="1" applyAlignment="1" applyProtection="1">
      <alignment vertical="center" wrapText="1"/>
      <protection hidden="1"/>
    </xf>
    <xf numFmtId="49" fontId="34" fillId="36" borderId="5" xfId="0" applyNumberFormat="1" applyFont="1" applyFill="1" applyBorder="1" applyAlignment="1" applyProtection="1">
      <alignment vertical="center" wrapText="1"/>
      <protection locked="0" hidden="1"/>
    </xf>
    <xf numFmtId="0" fontId="47" fillId="0" borderId="0" xfId="0" applyFont="1" applyAlignment="1" applyProtection="1">
      <alignment vertical="center" wrapText="1"/>
      <protection hidden="1"/>
    </xf>
    <xf numFmtId="49" fontId="34" fillId="0" borderId="0" xfId="0" applyNumberFormat="1" applyFont="1" applyAlignment="1" applyProtection="1">
      <alignment horizontal="right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31" fillId="38" borderId="4" xfId="0" quotePrefix="1" applyFont="1" applyFill="1" applyBorder="1" applyAlignment="1" applyProtection="1">
      <alignment horizontal="left" vertical="center" wrapText="1"/>
      <protection hidden="1"/>
    </xf>
    <xf numFmtId="0" fontId="31" fillId="38" borderId="5" xfId="0" quotePrefix="1" applyFont="1" applyFill="1" applyBorder="1" applyAlignment="1" applyProtection="1">
      <alignment horizontal="center" vertical="center" wrapText="1"/>
      <protection hidden="1"/>
    </xf>
    <xf numFmtId="0" fontId="34" fillId="32" borderId="4" xfId="0" quotePrefix="1" applyFont="1" applyFill="1" applyBorder="1" applyAlignment="1" applyProtection="1">
      <alignment horizontal="left" vertical="center" wrapText="1"/>
      <protection hidden="1"/>
    </xf>
    <xf numFmtId="0" fontId="36" fillId="3" borderId="0" xfId="0" applyFont="1" applyFill="1" applyAlignment="1" applyProtection="1">
      <alignment horizontal="right" vertical="center" wrapText="1"/>
      <protection hidden="1"/>
    </xf>
    <xf numFmtId="0" fontId="34" fillId="32" borderId="8" xfId="0" quotePrefix="1" applyFont="1" applyFill="1" applyBorder="1" applyAlignment="1" applyProtection="1">
      <alignment horizontal="left" vertical="center" wrapText="1"/>
      <protection hidden="1"/>
    </xf>
    <xf numFmtId="0" fontId="57" fillId="3" borderId="0" xfId="0" applyFont="1" applyFill="1" applyAlignment="1" applyProtection="1">
      <alignment vertical="center" wrapText="1"/>
      <protection hidden="1"/>
    </xf>
    <xf numFmtId="0" fontId="31" fillId="38" borderId="6" xfId="0" quotePrefix="1" applyFont="1" applyFill="1" applyBorder="1" applyAlignment="1" applyProtection="1">
      <alignment horizontal="center" vertical="center" wrapText="1"/>
      <protection hidden="1"/>
    </xf>
    <xf numFmtId="0" fontId="34" fillId="36" borderId="9" xfId="0" applyFont="1" applyFill="1" applyBorder="1" applyAlignment="1" applyProtection="1">
      <alignment horizontal="center" vertical="center" wrapText="1"/>
      <protection locked="0" hidden="1"/>
    </xf>
    <xf numFmtId="0" fontId="34" fillId="36" borderId="6" xfId="0" applyFont="1" applyFill="1" applyBorder="1" applyAlignment="1" applyProtection="1">
      <alignment horizontal="center" vertical="center" wrapText="1"/>
      <protection locked="0" hidden="1"/>
    </xf>
    <xf numFmtId="0" fontId="34" fillId="36" borderId="10" xfId="0" applyFont="1" applyFill="1" applyBorder="1" applyAlignment="1" applyProtection="1">
      <alignment horizontal="center" vertical="center" wrapText="1"/>
      <protection locked="0" hidden="1"/>
    </xf>
    <xf numFmtId="0" fontId="34" fillId="32" borderId="6" xfId="0" applyFont="1" applyFill="1" applyBorder="1" applyAlignment="1" applyProtection="1">
      <alignment horizontal="left" vertical="center" wrapText="1"/>
      <protection hidden="1"/>
    </xf>
    <xf numFmtId="9" fontId="34" fillId="0" borderId="13" xfId="0" applyNumberFormat="1" applyFont="1" applyBorder="1" applyAlignment="1" applyProtection="1">
      <alignment horizontal="left" vertical="center" wrapText="1"/>
      <protection hidden="1"/>
    </xf>
    <xf numFmtId="0" fontId="34" fillId="3" borderId="12" xfId="0" applyFont="1" applyFill="1" applyBorder="1" applyAlignment="1" applyProtection="1">
      <alignment horizontal="left" vertical="center" wrapText="1"/>
      <protection hidden="1"/>
    </xf>
    <xf numFmtId="9" fontId="34" fillId="0" borderId="13" xfId="659" applyFont="1" applyFill="1" applyBorder="1" applyAlignment="1" applyProtection="1">
      <alignment horizontal="left" vertical="center" wrapText="1"/>
      <protection hidden="1"/>
    </xf>
    <xf numFmtId="9" fontId="44" fillId="3" borderId="13" xfId="659" applyFont="1" applyFill="1" applyBorder="1" applyAlignment="1" applyProtection="1">
      <alignment horizontal="left" vertical="center" wrapText="1"/>
      <protection hidden="1"/>
    </xf>
    <xf numFmtId="14" fontId="34" fillId="36" borderId="10" xfId="0" applyNumberFormat="1" applyFont="1" applyFill="1" applyBorder="1" applyAlignment="1" applyProtection="1">
      <alignment horizontal="left" vertical="center" wrapText="1"/>
      <protection locked="0"/>
    </xf>
    <xf numFmtId="49" fontId="34" fillId="37" borderId="6" xfId="0" applyNumberFormat="1" applyFont="1" applyFill="1" applyBorder="1" applyAlignment="1" applyProtection="1">
      <alignment horizontal="left" vertical="center" wrapText="1"/>
      <protection locked="0"/>
    </xf>
    <xf numFmtId="1" fontId="34" fillId="36" borderId="6" xfId="0" applyNumberFormat="1" applyFont="1" applyFill="1" applyBorder="1" applyAlignment="1" applyProtection="1">
      <alignment horizontal="left" vertical="center" wrapText="1"/>
      <protection locked="0"/>
    </xf>
    <xf numFmtId="1" fontId="34" fillId="37" borderId="6" xfId="0" applyNumberFormat="1" applyFont="1" applyFill="1" applyBorder="1" applyAlignment="1" applyProtection="1">
      <alignment horizontal="left" vertical="center" wrapText="1"/>
      <protection locked="0"/>
    </xf>
    <xf numFmtId="49" fontId="34" fillId="37" borderId="6" xfId="0" applyNumberFormat="1" applyFont="1" applyFill="1" applyBorder="1" applyAlignment="1" applyProtection="1">
      <alignment vertical="center" wrapText="1"/>
      <protection locked="0"/>
    </xf>
    <xf numFmtId="49" fontId="34" fillId="36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32" borderId="5" xfId="0" applyFont="1" applyFill="1" applyBorder="1" applyAlignment="1" applyProtection="1">
      <alignment horizontal="center" vertical="center" wrapText="1"/>
      <protection hidden="1"/>
    </xf>
    <xf numFmtId="49" fontId="47" fillId="30" borderId="0" xfId="1" applyNumberFormat="1" applyFont="1" applyFill="1" applyAlignment="1">
      <alignment horizontal="left"/>
    </xf>
    <xf numFmtId="49" fontId="63" fillId="3" borderId="0" xfId="0" applyNumberFormat="1" applyFont="1" applyFill="1"/>
    <xf numFmtId="49" fontId="65" fillId="0" borderId="0" xfId="0" applyNumberFormat="1" applyFont="1" applyAlignment="1">
      <alignment horizontal="right"/>
    </xf>
    <xf numFmtId="0" fontId="6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60" fillId="0" borderId="91" xfId="0" applyFont="1" applyBorder="1" applyAlignment="1">
      <alignment horizontal="left" vertical="center"/>
    </xf>
    <xf numFmtId="0" fontId="60" fillId="0" borderId="12" xfId="0" applyFont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0" fillId="0" borderId="92" xfId="0" applyFont="1" applyBorder="1" applyAlignment="1">
      <alignment horizontal="left" vertical="center"/>
    </xf>
    <xf numFmtId="14" fontId="30" fillId="0" borderId="0" xfId="0" applyNumberFormat="1" applyFont="1" applyAlignment="1" applyProtection="1">
      <alignment horizontal="left" vertical="center"/>
      <protection locked="0"/>
    </xf>
    <xf numFmtId="0" fontId="30" fillId="0" borderId="0" xfId="0" applyFont="1" applyAlignment="1">
      <alignment horizontal="left" vertical="center"/>
    </xf>
    <xf numFmtId="0" fontId="66" fillId="38" borderId="90" xfId="0" applyFont="1" applyFill="1" applyBorder="1" applyAlignment="1">
      <alignment horizontal="left" vertical="center"/>
    </xf>
    <xf numFmtId="0" fontId="66" fillId="0" borderId="91" xfId="0" applyFont="1" applyBorder="1" applyAlignment="1">
      <alignment horizontal="left" vertical="center"/>
    </xf>
    <xf numFmtId="0" fontId="66" fillId="38" borderId="88" xfId="0" applyFont="1" applyFill="1" applyBorder="1" applyAlignment="1">
      <alignment horizontal="left" vertical="center"/>
    </xf>
    <xf numFmtId="0" fontId="66" fillId="38" borderId="89" xfId="0" applyFont="1" applyFill="1" applyBorder="1" applyAlignment="1">
      <alignment horizontal="left" vertical="center"/>
    </xf>
    <xf numFmtId="0" fontId="66" fillId="0" borderId="12" xfId="0" applyFont="1" applyBorder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91" xfId="0" applyFont="1" applyBorder="1" applyAlignment="1">
      <alignment horizontal="left" vertical="center" wrapText="1"/>
    </xf>
    <xf numFmtId="0" fontId="30" fillId="0" borderId="92" xfId="0" applyFont="1" applyBorder="1" applyAlignment="1">
      <alignment horizontal="left" vertical="center" wrapText="1"/>
    </xf>
    <xf numFmtId="0" fontId="30" fillId="0" borderId="86" xfId="0" applyFont="1" applyBorder="1" applyAlignment="1">
      <alignment horizontal="left" vertical="center" wrapText="1"/>
    </xf>
    <xf numFmtId="0" fontId="30" fillId="0" borderId="83" xfId="0" applyFont="1" applyBorder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0" fillId="0" borderId="86" xfId="0" applyFont="1" applyBorder="1" applyAlignment="1">
      <alignment horizontal="left" vertical="center"/>
    </xf>
    <xf numFmtId="0" fontId="30" fillId="0" borderId="88" xfId="0" applyFont="1" applyBorder="1" applyAlignment="1">
      <alignment horizontal="left" vertical="center" wrapText="1"/>
    </xf>
    <xf numFmtId="0" fontId="30" fillId="0" borderId="89" xfId="0" applyFont="1" applyBorder="1" applyAlignment="1">
      <alignment horizontal="left" vertical="center" wrapText="1"/>
    </xf>
    <xf numFmtId="1" fontId="30" fillId="0" borderId="0" xfId="0" applyNumberFormat="1" applyFont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14" fontId="30" fillId="0" borderId="92" xfId="0" applyNumberFormat="1" applyFont="1" applyBorder="1" applyAlignment="1" applyProtection="1">
      <alignment horizontal="left" vertical="center"/>
      <protection locked="0"/>
    </xf>
    <xf numFmtId="14" fontId="48" fillId="0" borderId="12" xfId="0" applyNumberFormat="1" applyFont="1" applyBorder="1" applyAlignment="1" applyProtection="1">
      <alignment vertical="center"/>
      <protection hidden="1"/>
    </xf>
    <xf numFmtId="14" fontId="48" fillId="0" borderId="0" xfId="0" applyNumberFormat="1" applyFont="1" applyAlignment="1" applyProtection="1">
      <alignment vertical="center"/>
      <protection hidden="1"/>
    </xf>
    <xf numFmtId="0" fontId="36" fillId="32" borderId="74" xfId="0" applyFont="1" applyFill="1" applyBorder="1" applyAlignment="1" applyProtection="1">
      <alignment vertical="center" wrapText="1"/>
      <protection hidden="1"/>
    </xf>
    <xf numFmtId="0" fontId="67" fillId="0" borderId="0" xfId="0" applyFont="1" applyAlignment="1" applyProtection="1">
      <alignment vertical="center" wrapText="1"/>
      <protection hidden="1"/>
    </xf>
    <xf numFmtId="0" fontId="48" fillId="0" borderId="0" xfId="0" applyFont="1" applyAlignment="1" applyProtection="1">
      <alignment vertical="center" wrapText="1"/>
      <protection hidden="1"/>
    </xf>
    <xf numFmtId="14" fontId="55" fillId="0" borderId="0" xfId="0" applyNumberFormat="1" applyFont="1" applyAlignment="1" applyProtection="1">
      <alignment vertical="center" wrapText="1"/>
      <protection hidden="1"/>
    </xf>
    <xf numFmtId="0" fontId="34" fillId="32" borderId="9" xfId="0" applyFont="1" applyFill="1" applyBorder="1" applyAlignment="1" applyProtection="1">
      <alignment horizontal="center" vertical="center" wrapText="1"/>
      <protection hidden="1"/>
    </xf>
    <xf numFmtId="0" fontId="34" fillId="32" borderId="8" xfId="0" applyFont="1" applyFill="1" applyBorder="1" applyAlignment="1" applyProtection="1">
      <alignment horizontal="left" vertical="center" wrapText="1"/>
      <protection hidden="1"/>
    </xf>
    <xf numFmtId="0" fontId="34" fillId="32" borderId="2" xfId="0" applyFont="1" applyFill="1" applyBorder="1" applyAlignment="1" applyProtection="1">
      <alignment horizontal="left" vertical="center" wrapText="1"/>
      <protection hidden="1"/>
    </xf>
    <xf numFmtId="0" fontId="66" fillId="38" borderId="89" xfId="0" applyFont="1" applyFill="1" applyBorder="1" applyAlignment="1">
      <alignment horizontal="left" vertical="center" wrapText="1"/>
    </xf>
    <xf numFmtId="0" fontId="60" fillId="0" borderId="13" xfId="0" applyFont="1" applyBorder="1" applyAlignment="1">
      <alignment horizontal="left" vertical="center" wrapText="1"/>
    </xf>
    <xf numFmtId="0" fontId="60" fillId="0" borderId="83" xfId="0" applyFont="1" applyBorder="1" applyAlignment="1">
      <alignment horizontal="left" vertical="center" wrapText="1"/>
    </xf>
    <xf numFmtId="0" fontId="51" fillId="37" borderId="76" xfId="0" applyFont="1" applyFill="1" applyBorder="1" applyAlignment="1" applyProtection="1">
      <alignment vertical="center" wrapText="1"/>
      <protection locked="0"/>
    </xf>
    <xf numFmtId="0" fontId="51" fillId="33" borderId="67" xfId="0" applyFont="1" applyFill="1" applyBorder="1" applyAlignment="1" applyProtection="1">
      <alignment vertical="center" wrapText="1"/>
      <protection hidden="1"/>
    </xf>
    <xf numFmtId="0" fontId="51" fillId="37" borderId="75" xfId="0" applyFont="1" applyFill="1" applyBorder="1" applyAlignment="1" applyProtection="1">
      <alignment vertical="center" wrapText="1"/>
      <protection locked="0"/>
    </xf>
    <xf numFmtId="0" fontId="51" fillId="33" borderId="83" xfId="0" applyFont="1" applyFill="1" applyBorder="1" applyAlignment="1" applyProtection="1">
      <alignment vertical="center" wrapText="1"/>
      <protection hidden="1"/>
    </xf>
    <xf numFmtId="0" fontId="33" fillId="32" borderId="5" xfId="0" quotePrefix="1" applyFont="1" applyFill="1" applyBorder="1" applyAlignment="1" applyProtection="1">
      <alignment horizontal="right" vertical="center" wrapText="1"/>
      <protection hidden="1"/>
    </xf>
    <xf numFmtId="0" fontId="33" fillId="32" borderId="9" xfId="0" quotePrefix="1" applyFont="1" applyFill="1" applyBorder="1" applyAlignment="1" applyProtection="1">
      <alignment horizontal="right" vertical="center" wrapText="1"/>
      <protection hidden="1"/>
    </xf>
    <xf numFmtId="0" fontId="44" fillId="0" borderId="0" xfId="0" applyFont="1" applyAlignment="1" applyProtection="1">
      <alignment horizontal="left" vertical="center"/>
      <protection hidden="1"/>
    </xf>
    <xf numFmtId="0" fontId="33" fillId="32" borderId="4" xfId="0" quotePrefix="1" applyFont="1" applyFill="1" applyBorder="1" applyAlignment="1" applyProtection="1">
      <alignment horizontal="right" vertical="center" wrapText="1"/>
      <protection hidden="1"/>
    </xf>
    <xf numFmtId="0" fontId="34" fillId="36" borderId="59" xfId="0" applyFont="1" applyFill="1" applyBorder="1" applyAlignment="1" applyProtection="1">
      <alignment horizontal="left" vertical="center"/>
      <protection locked="0" hidden="1"/>
    </xf>
    <xf numFmtId="0" fontId="36" fillId="32" borderId="56" xfId="0" applyFont="1" applyFill="1" applyBorder="1" applyAlignment="1" applyProtection="1">
      <alignment horizontal="left" vertical="center" wrapText="1"/>
      <protection hidden="1"/>
    </xf>
    <xf numFmtId="0" fontId="33" fillId="32" borderId="64" xfId="0" quotePrefix="1" applyFont="1" applyFill="1" applyBorder="1" applyAlignment="1" applyProtection="1">
      <alignment horizontal="right" vertical="center" wrapText="1"/>
      <protection hidden="1"/>
    </xf>
    <xf numFmtId="0" fontId="36" fillId="32" borderId="65" xfId="0" applyFont="1" applyFill="1" applyBorder="1" applyAlignment="1" applyProtection="1">
      <alignment horizontal="left" vertical="center" wrapText="1"/>
      <protection hidden="1"/>
    </xf>
    <xf numFmtId="0" fontId="31" fillId="31" borderId="1" xfId="0" applyFont="1" applyFill="1" applyBorder="1" applyAlignment="1" applyProtection="1">
      <alignment vertical="center"/>
      <protection hidden="1"/>
    </xf>
    <xf numFmtId="0" fontId="31" fillId="31" borderId="2" xfId="0" applyFont="1" applyFill="1" applyBorder="1" applyAlignment="1" applyProtection="1">
      <alignment vertical="center"/>
      <protection hidden="1"/>
    </xf>
    <xf numFmtId="0" fontId="31" fillId="31" borderId="3" xfId="0" applyFont="1" applyFill="1" applyBorder="1" applyAlignment="1" applyProtection="1">
      <alignment vertical="center"/>
      <protection hidden="1"/>
    </xf>
    <xf numFmtId="0" fontId="37" fillId="32" borderId="5" xfId="0" applyFont="1" applyFill="1" applyBorder="1" applyAlignment="1" applyProtection="1">
      <alignment horizontal="right" vertical="center" wrapText="1"/>
      <protection hidden="1"/>
    </xf>
    <xf numFmtId="1" fontId="34" fillId="32" borderId="41" xfId="0" applyNumberFormat="1" applyFont="1" applyFill="1" applyBorder="1" applyAlignment="1" applyProtection="1">
      <alignment horizontal="center" vertical="center" wrapText="1"/>
      <protection hidden="1"/>
    </xf>
    <xf numFmtId="49" fontId="36" fillId="32" borderId="31" xfId="0" applyNumberFormat="1" applyFont="1" applyFill="1" applyBorder="1" applyAlignment="1">
      <alignment horizontal="left" vertical="center"/>
    </xf>
    <xf numFmtId="49" fontId="64" fillId="30" borderId="0" xfId="1" applyNumberFormat="1" applyFont="1" applyFill="1" applyAlignment="1">
      <alignment horizontal="left"/>
    </xf>
    <xf numFmtId="49" fontId="56" fillId="32" borderId="0" xfId="3" applyNumberFormat="1" applyFont="1" applyFill="1" applyBorder="1" applyAlignment="1" applyProtection="1">
      <alignment horizontal="left" vertical="center"/>
    </xf>
    <xf numFmtId="49" fontId="56" fillId="32" borderId="24" xfId="3" applyNumberFormat="1" applyFont="1" applyFill="1" applyBorder="1" applyAlignment="1" applyProtection="1">
      <alignment horizontal="left" vertical="center"/>
    </xf>
    <xf numFmtId="49" fontId="3" fillId="32" borderId="36" xfId="3" applyNumberFormat="1" applyFill="1" applyBorder="1" applyAlignment="1" applyProtection="1">
      <alignment horizontal="left" vertical="center"/>
    </xf>
    <xf numFmtId="49" fontId="56" fillId="32" borderId="36" xfId="3" applyNumberFormat="1" applyFont="1" applyFill="1" applyBorder="1" applyAlignment="1" applyProtection="1">
      <alignment horizontal="left" vertical="center"/>
    </xf>
    <xf numFmtId="49" fontId="56" fillId="32" borderId="37" xfId="3" applyNumberFormat="1" applyFont="1" applyFill="1" applyBorder="1" applyAlignment="1" applyProtection="1">
      <alignment horizontal="left" vertical="center"/>
    </xf>
    <xf numFmtId="49" fontId="36" fillId="32" borderId="31" xfId="0" quotePrefix="1" applyNumberFormat="1" applyFont="1" applyFill="1" applyBorder="1" applyAlignment="1">
      <alignment horizontal="left" vertical="center"/>
    </xf>
    <xf numFmtId="49" fontId="36" fillId="32" borderId="0" xfId="0" applyNumberFormat="1" applyFont="1" applyFill="1" applyAlignment="1">
      <alignment horizontal="left" vertical="center"/>
    </xf>
    <xf numFmtId="49" fontId="36" fillId="32" borderId="24" xfId="0" applyNumberFormat="1" applyFont="1" applyFill="1" applyBorder="1" applyAlignment="1">
      <alignment horizontal="left" vertical="center"/>
    </xf>
    <xf numFmtId="49" fontId="45" fillId="30" borderId="0" xfId="1" applyNumberFormat="1" applyFont="1" applyFill="1" applyAlignment="1">
      <alignment horizontal="left"/>
    </xf>
    <xf numFmtId="49" fontId="45" fillId="31" borderId="32" xfId="0" applyNumberFormat="1" applyFont="1" applyFill="1" applyBorder="1" applyAlignment="1">
      <alignment horizontal="left"/>
    </xf>
    <xf numFmtId="49" fontId="45" fillId="31" borderId="33" xfId="0" applyNumberFormat="1" applyFont="1" applyFill="1" applyBorder="1" applyAlignment="1">
      <alignment horizontal="left"/>
    </xf>
    <xf numFmtId="49" fontId="45" fillId="31" borderId="34" xfId="0" applyNumberFormat="1" applyFont="1" applyFill="1" applyBorder="1" applyAlignment="1">
      <alignment horizontal="left"/>
    </xf>
    <xf numFmtId="49" fontId="45" fillId="34" borderId="7" xfId="0" quotePrefix="1" applyNumberFormat="1" applyFont="1" applyFill="1" applyBorder="1" applyAlignment="1">
      <alignment horizontal="left" vertical="center"/>
    </xf>
    <xf numFmtId="49" fontId="45" fillId="34" borderId="38" xfId="0" quotePrefix="1" applyNumberFormat="1" applyFont="1" applyFill="1" applyBorder="1" applyAlignment="1">
      <alignment horizontal="left" vertical="center"/>
    </xf>
    <xf numFmtId="49" fontId="45" fillId="34" borderId="39" xfId="0" quotePrefix="1" applyNumberFormat="1" applyFont="1" applyFill="1" applyBorder="1" applyAlignment="1">
      <alignment horizontal="left" vertical="center"/>
    </xf>
    <xf numFmtId="49" fontId="56" fillId="32" borderId="33" xfId="3" applyNumberFormat="1" applyFont="1" applyFill="1" applyBorder="1" applyAlignment="1" applyProtection="1">
      <alignment horizontal="left" wrapText="1"/>
    </xf>
    <xf numFmtId="49" fontId="30" fillId="32" borderId="33" xfId="0" applyNumberFormat="1" applyFont="1" applyFill="1" applyBorder="1" applyAlignment="1">
      <alignment horizontal="left" wrapText="1"/>
    </xf>
    <xf numFmtId="49" fontId="30" fillId="32" borderId="34" xfId="0" applyNumberFormat="1" applyFont="1" applyFill="1" applyBorder="1" applyAlignment="1">
      <alignment horizontal="left" wrapText="1"/>
    </xf>
    <xf numFmtId="49" fontId="36" fillId="32" borderId="35" xfId="0" quotePrefix="1" applyNumberFormat="1" applyFont="1" applyFill="1" applyBorder="1" applyAlignment="1">
      <alignment horizontal="left" vertical="center" wrapText="1"/>
    </xf>
    <xf numFmtId="49" fontId="36" fillId="32" borderId="36" xfId="0" applyNumberFormat="1" applyFont="1" applyFill="1" applyBorder="1" applyAlignment="1">
      <alignment horizontal="left" vertical="center" wrapText="1"/>
    </xf>
    <xf numFmtId="49" fontId="36" fillId="32" borderId="37" xfId="0" applyNumberFormat="1" applyFont="1" applyFill="1" applyBorder="1" applyAlignment="1">
      <alignment horizontal="left" vertical="center" wrapText="1"/>
    </xf>
    <xf numFmtId="49" fontId="36" fillId="32" borderId="31" xfId="0" applyNumberFormat="1" applyFont="1" applyFill="1" applyBorder="1" applyAlignment="1">
      <alignment horizontal="left" vertical="center"/>
    </xf>
    <xf numFmtId="49" fontId="36" fillId="32" borderId="32" xfId="0" applyNumberFormat="1" applyFont="1" applyFill="1" applyBorder="1" applyAlignment="1">
      <alignment horizontal="center" vertical="center"/>
    </xf>
    <xf numFmtId="49" fontId="36" fillId="32" borderId="33" xfId="0" applyNumberFormat="1" applyFont="1" applyFill="1" applyBorder="1" applyAlignment="1">
      <alignment horizontal="center" vertical="center"/>
    </xf>
    <xf numFmtId="49" fontId="36" fillId="32" borderId="34" xfId="0" applyNumberFormat="1" applyFont="1" applyFill="1" applyBorder="1" applyAlignment="1">
      <alignment horizontal="center" vertical="center"/>
    </xf>
    <xf numFmtId="0" fontId="34" fillId="36" borderId="84" xfId="0" applyFont="1" applyFill="1" applyBorder="1" applyAlignment="1" applyProtection="1">
      <alignment horizontal="left" vertical="center" wrapText="1"/>
      <protection locked="0"/>
    </xf>
    <xf numFmtId="0" fontId="34" fillId="36" borderId="33" xfId="0" applyFont="1" applyFill="1" applyBorder="1" applyAlignment="1" applyProtection="1">
      <alignment horizontal="left" vertical="center" wrapText="1"/>
      <protection locked="0"/>
    </xf>
    <xf numFmtId="0" fontId="34" fillId="36" borderId="85" xfId="0" applyFont="1" applyFill="1" applyBorder="1" applyAlignment="1" applyProtection="1">
      <alignment horizontal="left" vertical="center" wrapText="1"/>
      <protection locked="0"/>
    </xf>
    <xf numFmtId="0" fontId="34" fillId="36" borderId="12" xfId="0" applyFont="1" applyFill="1" applyBorder="1" applyAlignment="1" applyProtection="1">
      <alignment horizontal="left" vertical="center" wrapText="1"/>
      <protection locked="0"/>
    </xf>
    <xf numFmtId="0" fontId="34" fillId="36" borderId="0" xfId="0" applyFont="1" applyFill="1" applyAlignment="1" applyProtection="1">
      <alignment horizontal="left" vertical="center" wrapText="1"/>
      <protection locked="0"/>
    </xf>
    <xf numFmtId="0" fontId="34" fillId="36" borderId="13" xfId="0" applyFont="1" applyFill="1" applyBorder="1" applyAlignment="1" applyProtection="1">
      <alignment horizontal="left" vertical="center" wrapText="1"/>
      <protection locked="0"/>
    </xf>
    <xf numFmtId="0" fontId="34" fillId="36" borderId="86" xfId="0" applyFont="1" applyFill="1" applyBorder="1" applyAlignment="1" applyProtection="1">
      <alignment horizontal="left" vertical="center" wrapText="1"/>
      <protection locked="0"/>
    </xf>
    <xf numFmtId="0" fontId="34" fillId="36" borderId="87" xfId="0" applyFont="1" applyFill="1" applyBorder="1" applyAlignment="1" applyProtection="1">
      <alignment horizontal="left" vertical="center" wrapText="1"/>
      <protection locked="0"/>
    </xf>
    <xf numFmtId="0" fontId="34" fillId="36" borderId="83" xfId="0" applyFont="1" applyFill="1" applyBorder="1" applyAlignment="1" applyProtection="1">
      <alignment horizontal="left" vertical="center" wrapText="1"/>
      <protection locked="0"/>
    </xf>
    <xf numFmtId="0" fontId="45" fillId="31" borderId="43" xfId="0" applyFont="1" applyFill="1" applyBorder="1" applyAlignment="1" applyProtection="1">
      <alignment horizontal="left" vertical="center" wrapText="1"/>
      <protection hidden="1"/>
    </xf>
    <xf numFmtId="0" fontId="45" fillId="31" borderId="67" xfId="0" applyFont="1" applyFill="1" applyBorder="1" applyAlignment="1" applyProtection="1">
      <alignment horizontal="left" vertical="center" wrapText="1"/>
      <protection hidden="1"/>
    </xf>
    <xf numFmtId="0" fontId="45" fillId="35" borderId="43" xfId="0" applyFont="1" applyFill="1" applyBorder="1" applyAlignment="1" applyProtection="1">
      <alignment horizontal="left" vertical="center" wrapText="1"/>
      <protection hidden="1"/>
    </xf>
    <xf numFmtId="0" fontId="45" fillId="35" borderId="67" xfId="0" applyFont="1" applyFill="1" applyBorder="1" applyAlignment="1" applyProtection="1">
      <alignment horizontal="left" vertical="center" wrapText="1"/>
      <protection hidden="1"/>
    </xf>
    <xf numFmtId="0" fontId="51" fillId="33" borderId="43" xfId="0" applyFont="1" applyFill="1" applyBorder="1" applyAlignment="1" applyProtection="1">
      <alignment vertical="center" wrapText="1"/>
      <protection hidden="1"/>
    </xf>
    <xf numFmtId="0" fontId="51" fillId="33" borderId="80" xfId="0" applyFont="1" applyFill="1" applyBorder="1" applyAlignment="1" applyProtection="1">
      <alignment vertical="center" wrapText="1"/>
      <protection hidden="1"/>
    </xf>
    <xf numFmtId="0" fontId="51" fillId="33" borderId="81" xfId="0" applyFont="1" applyFill="1" applyBorder="1" applyAlignment="1" applyProtection="1">
      <alignment vertical="center" wrapText="1"/>
      <protection hidden="1"/>
    </xf>
    <xf numFmtId="0" fontId="51" fillId="33" borderId="82" xfId="0" applyFont="1" applyFill="1" applyBorder="1" applyAlignment="1" applyProtection="1">
      <alignment vertical="center" wrapText="1"/>
      <protection hidden="1"/>
    </xf>
    <xf numFmtId="0" fontId="31" fillId="34" borderId="43" xfId="0" applyFont="1" applyFill="1" applyBorder="1" applyAlignment="1" applyProtection="1">
      <alignment horizontal="left" vertical="center" wrapText="1"/>
      <protection hidden="1"/>
    </xf>
    <xf numFmtId="0" fontId="31" fillId="34" borderId="70" xfId="0" applyFont="1" applyFill="1" applyBorder="1" applyAlignment="1" applyProtection="1">
      <alignment horizontal="left" vertical="center" wrapText="1"/>
      <protection hidden="1"/>
    </xf>
    <xf numFmtId="0" fontId="31" fillId="34" borderId="67" xfId="0" applyFont="1" applyFill="1" applyBorder="1" applyAlignment="1" applyProtection="1">
      <alignment horizontal="left" vertical="center" wrapText="1"/>
      <protection hidden="1"/>
    </xf>
    <xf numFmtId="14" fontId="48" fillId="0" borderId="12" xfId="0" applyNumberFormat="1" applyFont="1" applyBorder="1" applyAlignment="1" applyProtection="1">
      <alignment horizontal="left" vertical="center"/>
      <protection hidden="1"/>
    </xf>
    <xf numFmtId="14" fontId="48" fillId="0" borderId="0" xfId="0" applyNumberFormat="1" applyFont="1" applyAlignment="1" applyProtection="1">
      <alignment horizontal="left" vertical="center"/>
      <protection hidden="1"/>
    </xf>
    <xf numFmtId="0" fontId="36" fillId="32" borderId="4" xfId="0" quotePrefix="1" applyFont="1" applyFill="1" applyBorder="1" applyAlignment="1" applyProtection="1">
      <alignment horizontal="left" vertical="center" wrapText="1"/>
      <protection hidden="1"/>
    </xf>
    <xf numFmtId="0" fontId="36" fillId="32" borderId="8" xfId="0" quotePrefix="1" applyFont="1" applyFill="1" applyBorder="1" applyAlignment="1" applyProtection="1">
      <alignment horizontal="left" vertical="center" wrapText="1"/>
      <protection hidden="1"/>
    </xf>
    <xf numFmtId="0" fontId="31" fillId="31" borderId="77" xfId="0" applyFont="1" applyFill="1" applyBorder="1" applyAlignment="1" applyProtection="1">
      <alignment horizontal="left" vertical="center" wrapText="1"/>
      <protection hidden="1"/>
    </xf>
    <xf numFmtId="0" fontId="31" fillId="31" borderId="78" xfId="0" applyFont="1" applyFill="1" applyBorder="1" applyAlignment="1" applyProtection="1">
      <alignment horizontal="left" vertical="center" wrapText="1"/>
      <protection hidden="1"/>
    </xf>
    <xf numFmtId="0" fontId="31" fillId="31" borderId="79" xfId="0" applyFont="1" applyFill="1" applyBorder="1" applyAlignment="1" applyProtection="1">
      <alignment horizontal="left" vertical="center" wrapText="1"/>
      <protection hidden="1"/>
    </xf>
    <xf numFmtId="0" fontId="34" fillId="32" borderId="4" xfId="0" applyFont="1" applyFill="1" applyBorder="1" applyAlignment="1" applyProtection="1">
      <alignment horizontal="left" vertical="center" wrapText="1"/>
      <protection hidden="1"/>
    </xf>
    <xf numFmtId="0" fontId="36" fillId="32" borderId="42" xfId="0" quotePrefix="1" applyFont="1" applyFill="1" applyBorder="1" applyAlignment="1" applyProtection="1">
      <alignment horizontal="left" vertical="center" wrapText="1"/>
      <protection hidden="1"/>
    </xf>
    <xf numFmtId="0" fontId="36" fillId="32" borderId="46" xfId="0" quotePrefix="1" applyFont="1" applyFill="1" applyBorder="1" applyAlignment="1" applyProtection="1">
      <alignment horizontal="left" vertical="center" wrapText="1"/>
      <protection hidden="1"/>
    </xf>
    <xf numFmtId="0" fontId="36" fillId="32" borderId="49" xfId="0" quotePrefix="1" applyFont="1" applyFill="1" applyBorder="1" applyAlignment="1" applyProtection="1">
      <alignment horizontal="left" vertical="center" wrapText="1"/>
      <protection hidden="1"/>
    </xf>
    <xf numFmtId="0" fontId="34" fillId="0" borderId="0" xfId="0" quotePrefix="1" applyFont="1" applyAlignment="1" applyProtection="1">
      <alignment horizontal="left" vertical="center" wrapText="1"/>
      <protection hidden="1"/>
    </xf>
    <xf numFmtId="0" fontId="47" fillId="30" borderId="0" xfId="0" applyFont="1" applyFill="1" applyAlignment="1" applyProtection="1">
      <alignment horizontal="left" vertical="center" wrapText="1"/>
      <protection hidden="1"/>
    </xf>
    <xf numFmtId="0" fontId="34" fillId="32" borderId="42" xfId="0" applyFont="1" applyFill="1" applyBorder="1" applyAlignment="1" applyProtection="1">
      <alignment horizontal="left" vertical="center" wrapText="1"/>
      <protection hidden="1"/>
    </xf>
    <xf numFmtId="0" fontId="34" fillId="32" borderId="46" xfId="0" applyFont="1" applyFill="1" applyBorder="1" applyAlignment="1" applyProtection="1">
      <alignment horizontal="left" vertical="center" wrapText="1"/>
      <protection hidden="1"/>
    </xf>
    <xf numFmtId="0" fontId="34" fillId="32" borderId="49" xfId="0" applyFont="1" applyFill="1" applyBorder="1" applyAlignment="1" applyProtection="1">
      <alignment horizontal="left" vertical="center" wrapText="1"/>
      <protection hidden="1"/>
    </xf>
    <xf numFmtId="0" fontId="36" fillId="32" borderId="4" xfId="0" applyFont="1" applyFill="1" applyBorder="1" applyAlignment="1" applyProtection="1">
      <alignment horizontal="left" vertical="center" wrapText="1"/>
      <protection hidden="1"/>
    </xf>
    <xf numFmtId="0" fontId="31" fillId="31" borderId="43" xfId="0" applyFont="1" applyFill="1" applyBorder="1" applyAlignment="1" applyProtection="1">
      <alignment horizontal="left" vertical="center" wrapText="1"/>
      <protection hidden="1"/>
    </xf>
    <xf numFmtId="0" fontId="31" fillId="31" borderId="73" xfId="0" applyFont="1" applyFill="1" applyBorder="1" applyAlignment="1" applyProtection="1">
      <alignment horizontal="left" vertical="center" wrapText="1"/>
      <protection hidden="1"/>
    </xf>
    <xf numFmtId="0" fontId="36" fillId="32" borderId="60" xfId="0" quotePrefix="1" applyFont="1" applyFill="1" applyBorder="1" applyAlignment="1" applyProtection="1">
      <alignment horizontal="left" vertical="center" wrapText="1"/>
      <protection hidden="1"/>
    </xf>
    <xf numFmtId="0" fontId="36" fillId="32" borderId="61" xfId="0" quotePrefix="1" applyFont="1" applyFill="1" applyBorder="1" applyAlignment="1" applyProtection="1">
      <alignment horizontal="left" vertical="center" wrapText="1"/>
      <protection hidden="1"/>
    </xf>
    <xf numFmtId="0" fontId="36" fillId="32" borderId="63" xfId="0" quotePrefix="1" applyFont="1" applyFill="1" applyBorder="1" applyAlignment="1" applyProtection="1">
      <alignment horizontal="left" vertical="center" wrapText="1"/>
      <protection hidden="1"/>
    </xf>
    <xf numFmtId="0" fontId="36" fillId="32" borderId="96" xfId="0" quotePrefix="1" applyFont="1" applyFill="1" applyBorder="1" applyAlignment="1" applyProtection="1">
      <alignment horizontal="left" vertical="center" wrapText="1"/>
      <protection hidden="1"/>
    </xf>
    <xf numFmtId="0" fontId="34" fillId="32" borderId="52" xfId="0" applyFont="1" applyFill="1" applyBorder="1" applyAlignment="1" applyProtection="1">
      <alignment horizontal="left" vertical="center" wrapText="1"/>
      <protection hidden="1"/>
    </xf>
    <xf numFmtId="0" fontId="34" fillId="32" borderId="55" xfId="0" applyFont="1" applyFill="1" applyBorder="1" applyAlignment="1" applyProtection="1">
      <alignment horizontal="left" vertical="center" wrapText="1"/>
      <protection hidden="1"/>
    </xf>
    <xf numFmtId="0" fontId="34" fillId="32" borderId="57" xfId="0" applyFont="1" applyFill="1" applyBorder="1" applyAlignment="1" applyProtection="1">
      <alignment horizontal="left" vertical="center" wrapText="1"/>
      <protection hidden="1"/>
    </xf>
    <xf numFmtId="0" fontId="34" fillId="32" borderId="1" xfId="0" applyFont="1" applyFill="1" applyBorder="1" applyAlignment="1" applyProtection="1">
      <alignment horizontal="left" vertical="center" wrapText="1"/>
      <protection hidden="1"/>
    </xf>
    <xf numFmtId="0" fontId="35" fillId="29" borderId="7" xfId="0" quotePrefix="1" applyFont="1" applyFill="1" applyBorder="1" applyAlignment="1" applyProtection="1">
      <alignment horizontal="left" vertical="center" wrapText="1"/>
      <protection hidden="1"/>
    </xf>
    <xf numFmtId="0" fontId="35" fillId="29" borderId="50" xfId="0" quotePrefix="1" applyFont="1" applyFill="1" applyBorder="1" applyAlignment="1" applyProtection="1">
      <alignment horizontal="left" vertical="center" wrapText="1"/>
      <protection hidden="1"/>
    </xf>
    <xf numFmtId="0" fontId="35" fillId="29" borderId="62" xfId="0" quotePrefix="1" applyFont="1" applyFill="1" applyBorder="1" applyAlignment="1" applyProtection="1">
      <alignment horizontal="left" vertical="center" wrapText="1"/>
      <protection hidden="1"/>
    </xf>
    <xf numFmtId="0" fontId="47" fillId="30" borderId="0" xfId="0" applyFont="1" applyFill="1" applyAlignment="1" applyProtection="1">
      <alignment horizontal="left" vertical="center"/>
      <protection hidden="1"/>
    </xf>
    <xf numFmtId="0" fontId="31" fillId="31" borderId="36" xfId="0" applyFont="1" applyFill="1" applyBorder="1" applyAlignment="1" applyProtection="1">
      <alignment horizontal="left" vertical="center"/>
      <protection hidden="1"/>
    </xf>
    <xf numFmtId="9" fontId="34" fillId="32" borderId="66" xfId="659" applyFont="1" applyFill="1" applyBorder="1" applyAlignment="1" applyProtection="1">
      <alignment horizontal="left" vertical="center" wrapText="1"/>
      <protection hidden="1"/>
    </xf>
    <xf numFmtId="9" fontId="34" fillId="32" borderId="48" xfId="659" applyFont="1" applyFill="1" applyBorder="1" applyAlignment="1" applyProtection="1">
      <alignment horizontal="left" vertical="center" wrapText="1"/>
      <protection hidden="1"/>
    </xf>
    <xf numFmtId="14" fontId="34" fillId="36" borderId="69" xfId="0" applyNumberFormat="1" applyFont="1" applyFill="1" applyBorder="1" applyAlignment="1" applyProtection="1">
      <alignment horizontal="left" vertical="center" wrapText="1"/>
      <protection locked="0" hidden="1"/>
    </xf>
    <xf numFmtId="14" fontId="34" fillId="36" borderId="70" xfId="0" applyNumberFormat="1" applyFont="1" applyFill="1" applyBorder="1" applyAlignment="1" applyProtection="1">
      <alignment horizontal="left" vertical="center" wrapText="1"/>
      <protection locked="0" hidden="1"/>
    </xf>
    <xf numFmtId="14" fontId="34" fillId="36" borderId="67" xfId="0" applyNumberFormat="1" applyFont="1" applyFill="1" applyBorder="1" applyAlignment="1" applyProtection="1">
      <alignment horizontal="left" vertical="center" wrapText="1"/>
      <protection locked="0" hidden="1"/>
    </xf>
    <xf numFmtId="14" fontId="34" fillId="36" borderId="7" xfId="0" applyNumberFormat="1" applyFont="1" applyFill="1" applyBorder="1" applyAlignment="1" applyProtection="1">
      <alignment horizontal="left" vertical="center" wrapText="1"/>
      <protection locked="0" hidden="1"/>
    </xf>
    <xf numFmtId="14" fontId="34" fillId="36" borderId="38" xfId="0" applyNumberFormat="1" applyFont="1" applyFill="1" applyBorder="1" applyAlignment="1" applyProtection="1">
      <alignment horizontal="left" vertical="center" wrapText="1"/>
      <protection locked="0" hidden="1"/>
    </xf>
    <xf numFmtId="14" fontId="34" fillId="36" borderId="50" xfId="0" applyNumberFormat="1" applyFont="1" applyFill="1" applyBorder="1" applyAlignment="1" applyProtection="1">
      <alignment horizontal="left" vertical="center" wrapText="1"/>
      <protection locked="0" hidden="1"/>
    </xf>
    <xf numFmtId="0" fontId="48" fillId="32" borderId="7" xfId="0" applyFont="1" applyFill="1" applyBorder="1" applyAlignment="1" applyProtection="1">
      <alignment horizontal="left" vertical="center" wrapText="1"/>
      <protection hidden="1"/>
    </xf>
    <xf numFmtId="0" fontId="48" fillId="32" borderId="38" xfId="0" applyFont="1" applyFill="1" applyBorder="1" applyAlignment="1" applyProtection="1">
      <alignment horizontal="left" vertical="center" wrapText="1"/>
      <protection hidden="1"/>
    </xf>
    <xf numFmtId="0" fontId="48" fillId="32" borderId="50" xfId="0" applyFont="1" applyFill="1" applyBorder="1" applyAlignment="1" applyProtection="1">
      <alignment horizontal="left" vertical="center" wrapText="1"/>
      <protection hidden="1"/>
    </xf>
    <xf numFmtId="0" fontId="34" fillId="32" borderId="71" xfId="0" applyFont="1" applyFill="1" applyBorder="1" applyAlignment="1" applyProtection="1">
      <alignment horizontal="left" vertical="center" wrapText="1"/>
      <protection hidden="1"/>
    </xf>
    <xf numFmtId="0" fontId="34" fillId="32" borderId="72" xfId="0" applyFont="1" applyFill="1" applyBorder="1" applyAlignment="1" applyProtection="1">
      <alignment horizontal="left" vertical="center" wrapText="1"/>
      <protection hidden="1"/>
    </xf>
    <xf numFmtId="0" fontId="34" fillId="32" borderId="68" xfId="0" applyFont="1" applyFill="1" applyBorder="1" applyAlignment="1" applyProtection="1">
      <alignment horizontal="left" vertical="center" wrapText="1"/>
      <protection hidden="1"/>
    </xf>
    <xf numFmtId="0" fontId="33" fillId="32" borderId="11" xfId="0" applyFont="1" applyFill="1" applyBorder="1" applyAlignment="1" applyProtection="1">
      <alignment horizontal="left" vertical="center"/>
      <protection hidden="1"/>
    </xf>
    <xf numFmtId="0" fontId="33" fillId="32" borderId="51" xfId="0" applyFont="1" applyFill="1" applyBorder="1" applyAlignment="1" applyProtection="1">
      <alignment horizontal="left" vertical="center"/>
      <protection hidden="1"/>
    </xf>
    <xf numFmtId="0" fontId="36" fillId="32" borderId="1" xfId="0" applyFont="1" applyFill="1" applyBorder="1" applyAlignment="1" applyProtection="1">
      <alignment horizontal="left" vertical="center" wrapText="1"/>
      <protection hidden="1"/>
    </xf>
    <xf numFmtId="0" fontId="36" fillId="32" borderId="49" xfId="0" applyFont="1" applyFill="1" applyBorder="1" applyAlignment="1" applyProtection="1">
      <alignment horizontal="left" vertical="center" wrapText="1"/>
      <protection hidden="1"/>
    </xf>
    <xf numFmtId="0" fontId="36" fillId="32" borderId="8" xfId="0" applyFont="1" applyFill="1" applyBorder="1" applyAlignment="1" applyProtection="1">
      <alignment horizontal="left" vertical="center" wrapText="1"/>
      <protection hidden="1"/>
    </xf>
    <xf numFmtId="0" fontId="34" fillId="32" borderId="2" xfId="0" applyFont="1" applyFill="1" applyBorder="1" applyAlignment="1" applyProtection="1">
      <alignment horizontal="left" vertical="center" wrapText="1"/>
      <protection hidden="1"/>
    </xf>
    <xf numFmtId="0" fontId="34" fillId="32" borderId="5" xfId="0" applyFont="1" applyFill="1" applyBorder="1" applyAlignment="1" applyProtection="1">
      <alignment horizontal="left" vertical="center" wrapText="1"/>
      <protection hidden="1"/>
    </xf>
    <xf numFmtId="0" fontId="48" fillId="32" borderId="4" xfId="0" quotePrefix="1" applyFont="1" applyFill="1" applyBorder="1" applyAlignment="1" applyProtection="1">
      <alignment horizontal="right" vertical="center" wrapText="1"/>
      <protection hidden="1"/>
    </xf>
    <xf numFmtId="0" fontId="48" fillId="32" borderId="5" xfId="0" quotePrefix="1" applyFont="1" applyFill="1" applyBorder="1" applyAlignment="1" applyProtection="1">
      <alignment horizontal="right" vertical="center" wrapText="1"/>
      <protection hidden="1"/>
    </xf>
    <xf numFmtId="0" fontId="34" fillId="32" borderId="8" xfId="0" applyFont="1" applyFill="1" applyBorder="1" applyAlignment="1" applyProtection="1">
      <alignment horizontal="left" vertical="center" wrapText="1"/>
      <protection hidden="1"/>
    </xf>
    <xf numFmtId="0" fontId="34" fillId="32" borderId="9" xfId="0" applyFont="1" applyFill="1" applyBorder="1" applyAlignment="1" applyProtection="1">
      <alignment horizontal="left" vertical="center" wrapText="1"/>
      <protection hidden="1"/>
    </xf>
    <xf numFmtId="0" fontId="33" fillId="32" borderId="11" xfId="0" applyFont="1" applyFill="1" applyBorder="1" applyAlignment="1" applyProtection="1">
      <alignment horizontal="left" vertical="center" wrapText="1"/>
      <protection hidden="1"/>
    </xf>
    <xf numFmtId="0" fontId="33" fillId="32" borderId="51" xfId="0" applyFont="1" applyFill="1" applyBorder="1" applyAlignment="1" applyProtection="1">
      <alignment horizontal="left" vertical="center" wrapText="1"/>
      <protection hidden="1"/>
    </xf>
    <xf numFmtId="0" fontId="36" fillId="32" borderId="42" xfId="0" applyFont="1" applyFill="1" applyBorder="1" applyAlignment="1" applyProtection="1">
      <alignment horizontal="left" vertical="center" wrapText="1"/>
      <protection hidden="1"/>
    </xf>
    <xf numFmtId="0" fontId="31" fillId="31" borderId="36" xfId="0" applyFont="1" applyFill="1" applyBorder="1" applyAlignment="1" applyProtection="1">
      <alignment horizontal="left" wrapText="1"/>
      <protection hidden="1"/>
    </xf>
    <xf numFmtId="0" fontId="33" fillId="32" borderId="94" xfId="0" applyFont="1" applyFill="1" applyBorder="1" applyAlignment="1" applyProtection="1">
      <alignment horizontal="left" vertical="center" wrapText="1"/>
      <protection hidden="1"/>
    </xf>
    <xf numFmtId="0" fontId="36" fillId="32" borderId="93" xfId="0" applyFont="1" applyFill="1" applyBorder="1" applyAlignment="1" applyProtection="1">
      <alignment horizontal="left" vertical="center" wrapText="1"/>
      <protection hidden="1"/>
    </xf>
    <xf numFmtId="0" fontId="36" fillId="32" borderId="95" xfId="0" applyFont="1" applyFill="1" applyBorder="1" applyAlignment="1" applyProtection="1">
      <alignment horizontal="left" vertical="center" wrapText="1"/>
      <protection hidden="1"/>
    </xf>
    <xf numFmtId="0" fontId="36" fillId="32" borderId="48" xfId="0" applyFont="1" applyFill="1" applyBorder="1" applyAlignment="1" applyProtection="1">
      <alignment horizontal="left" vertical="center" wrapText="1"/>
      <protection hidden="1"/>
    </xf>
    <xf numFmtId="0" fontId="31" fillId="31" borderId="1" xfId="0" applyFont="1" applyFill="1" applyBorder="1" applyAlignment="1" applyProtection="1">
      <alignment horizontal="left" vertical="center"/>
      <protection hidden="1"/>
    </xf>
    <xf numFmtId="0" fontId="31" fillId="31" borderId="2" xfId="0" applyFont="1" applyFill="1" applyBorder="1" applyAlignment="1" applyProtection="1">
      <alignment horizontal="left" vertical="center"/>
      <protection hidden="1"/>
    </xf>
    <xf numFmtId="0" fontId="31" fillId="31" borderId="3" xfId="0" applyFont="1" applyFill="1" applyBorder="1" applyAlignment="1" applyProtection="1">
      <alignment horizontal="left" vertical="center"/>
      <protection hidden="1"/>
    </xf>
    <xf numFmtId="0" fontId="33" fillId="32" borderId="11" xfId="0" quotePrefix="1" applyFont="1" applyFill="1" applyBorder="1" applyAlignment="1" applyProtection="1">
      <alignment horizontal="left" vertical="center" wrapText="1"/>
      <protection hidden="1"/>
    </xf>
    <xf numFmtId="0" fontId="33" fillId="32" borderId="94" xfId="0" quotePrefix="1" applyFont="1" applyFill="1" applyBorder="1" applyAlignment="1" applyProtection="1">
      <alignment horizontal="left" vertical="center" wrapText="1"/>
      <protection hidden="1"/>
    </xf>
    <xf numFmtId="0" fontId="34" fillId="36" borderId="2" xfId="0" applyFont="1" applyFill="1" applyBorder="1" applyAlignment="1" applyProtection="1">
      <alignment horizontal="left" vertical="center" wrapText="1"/>
      <protection locked="0" hidden="1"/>
    </xf>
    <xf numFmtId="0" fontId="34" fillId="36" borderId="3" xfId="0" applyFont="1" applyFill="1" applyBorder="1" applyAlignment="1" applyProtection="1">
      <alignment horizontal="left" vertical="center" wrapText="1"/>
      <protection locked="0" hidden="1"/>
    </xf>
    <xf numFmtId="0" fontId="34" fillId="32" borderId="10" xfId="0" applyFont="1" applyFill="1" applyBorder="1" applyAlignment="1" applyProtection="1">
      <alignment horizontal="left" vertical="center" wrapText="1"/>
      <protection hidden="1"/>
    </xf>
    <xf numFmtId="14" fontId="34" fillId="36" borderId="2" xfId="0" applyNumberFormat="1" applyFont="1" applyFill="1" applyBorder="1" applyAlignment="1" applyProtection="1">
      <alignment horizontal="left" vertical="center" wrapText="1"/>
      <protection locked="0" hidden="1"/>
    </xf>
    <xf numFmtId="14" fontId="34" fillId="36" borderId="3" xfId="0" applyNumberFormat="1" applyFont="1" applyFill="1" applyBorder="1" applyAlignment="1" applyProtection="1">
      <alignment horizontal="left" vertical="center" wrapText="1"/>
      <protection locked="0" hidden="1"/>
    </xf>
    <xf numFmtId="14" fontId="34" fillId="36" borderId="5" xfId="0" applyNumberFormat="1" applyFont="1" applyFill="1" applyBorder="1" applyAlignment="1" applyProtection="1">
      <alignment horizontal="left" vertical="center" wrapText="1"/>
      <protection locked="0" hidden="1"/>
    </xf>
    <xf numFmtId="14" fontId="34" fillId="36" borderId="6" xfId="0" applyNumberFormat="1" applyFont="1" applyFill="1" applyBorder="1" applyAlignment="1" applyProtection="1">
      <alignment horizontal="left" vertical="center" wrapText="1"/>
      <protection locked="0" hidden="1"/>
    </xf>
    <xf numFmtId="0" fontId="48" fillId="32" borderId="5" xfId="0" applyFont="1" applyFill="1" applyBorder="1" applyAlignment="1" applyProtection="1">
      <alignment horizontal="left" vertical="center" wrapText="1"/>
      <protection hidden="1"/>
    </xf>
    <xf numFmtId="0" fontId="48" fillId="32" borderId="6" xfId="0" applyFont="1" applyFill="1" applyBorder="1" applyAlignment="1" applyProtection="1">
      <alignment horizontal="left" vertical="center" wrapText="1"/>
      <protection hidden="1"/>
    </xf>
  </cellXfs>
  <cellStyles count="660">
    <cellStyle name="0.00%" xfId="4" xr:uid="{00000000-0005-0000-0000-000000000000}"/>
    <cellStyle name="20% - Accent1 10" xfId="5" xr:uid="{00000000-0005-0000-0000-000001000000}"/>
    <cellStyle name="20% - Accent1 11" xfId="6" xr:uid="{00000000-0005-0000-0000-000002000000}"/>
    <cellStyle name="20% - Accent1 12" xfId="7" xr:uid="{00000000-0005-0000-0000-000003000000}"/>
    <cellStyle name="20% - Accent1 13" xfId="8" xr:uid="{00000000-0005-0000-0000-000004000000}"/>
    <cellStyle name="20% - Accent1 14" xfId="9" xr:uid="{00000000-0005-0000-0000-000005000000}"/>
    <cellStyle name="20% - Accent1 2" xfId="10" xr:uid="{00000000-0005-0000-0000-000006000000}"/>
    <cellStyle name="20% - Accent1 3" xfId="11" xr:uid="{00000000-0005-0000-0000-000007000000}"/>
    <cellStyle name="20% - Accent1 4" xfId="12" xr:uid="{00000000-0005-0000-0000-000008000000}"/>
    <cellStyle name="20% - Accent1 5" xfId="13" xr:uid="{00000000-0005-0000-0000-000009000000}"/>
    <cellStyle name="20% - Accent1 6" xfId="14" xr:uid="{00000000-0005-0000-0000-00000A000000}"/>
    <cellStyle name="20% - Accent1 7" xfId="15" xr:uid="{00000000-0005-0000-0000-00000B000000}"/>
    <cellStyle name="20% - Accent1 8" xfId="16" xr:uid="{00000000-0005-0000-0000-00000C000000}"/>
    <cellStyle name="20% - Accent1 9" xfId="17" xr:uid="{00000000-0005-0000-0000-00000D000000}"/>
    <cellStyle name="20% - Accent2 10" xfId="18" xr:uid="{00000000-0005-0000-0000-00000E000000}"/>
    <cellStyle name="20% - Accent2 11" xfId="19" xr:uid="{00000000-0005-0000-0000-00000F000000}"/>
    <cellStyle name="20% - Accent2 12" xfId="20" xr:uid="{00000000-0005-0000-0000-000010000000}"/>
    <cellStyle name="20% - Accent2 13" xfId="21" xr:uid="{00000000-0005-0000-0000-000011000000}"/>
    <cellStyle name="20% - Accent2 14" xfId="22" xr:uid="{00000000-0005-0000-0000-000012000000}"/>
    <cellStyle name="20% - Accent2 2" xfId="23" xr:uid="{00000000-0005-0000-0000-000013000000}"/>
    <cellStyle name="20% - Accent2 3" xfId="24" xr:uid="{00000000-0005-0000-0000-000014000000}"/>
    <cellStyle name="20% - Accent2 4" xfId="25" xr:uid="{00000000-0005-0000-0000-000015000000}"/>
    <cellStyle name="20% - Accent2 5" xfId="26" xr:uid="{00000000-0005-0000-0000-000016000000}"/>
    <cellStyle name="20% - Accent2 6" xfId="27" xr:uid="{00000000-0005-0000-0000-000017000000}"/>
    <cellStyle name="20% - Accent2 7" xfId="28" xr:uid="{00000000-0005-0000-0000-000018000000}"/>
    <cellStyle name="20% - Accent2 8" xfId="29" xr:uid="{00000000-0005-0000-0000-000019000000}"/>
    <cellStyle name="20% - Accent2 9" xfId="30" xr:uid="{00000000-0005-0000-0000-00001A000000}"/>
    <cellStyle name="20% - Accent3 10" xfId="31" xr:uid="{00000000-0005-0000-0000-00001B000000}"/>
    <cellStyle name="20% - Accent3 11" xfId="32" xr:uid="{00000000-0005-0000-0000-00001C000000}"/>
    <cellStyle name="20% - Accent3 12" xfId="33" xr:uid="{00000000-0005-0000-0000-00001D000000}"/>
    <cellStyle name="20% - Accent3 13" xfId="34" xr:uid="{00000000-0005-0000-0000-00001E000000}"/>
    <cellStyle name="20% - Accent3 14" xfId="35" xr:uid="{00000000-0005-0000-0000-00001F000000}"/>
    <cellStyle name="20% - Accent3 2" xfId="36" xr:uid="{00000000-0005-0000-0000-000020000000}"/>
    <cellStyle name="20% - Accent3 3" xfId="37" xr:uid="{00000000-0005-0000-0000-000021000000}"/>
    <cellStyle name="20% - Accent3 4" xfId="38" xr:uid="{00000000-0005-0000-0000-000022000000}"/>
    <cellStyle name="20% - Accent3 5" xfId="39" xr:uid="{00000000-0005-0000-0000-000023000000}"/>
    <cellStyle name="20% - Accent3 6" xfId="40" xr:uid="{00000000-0005-0000-0000-000024000000}"/>
    <cellStyle name="20% - Accent3 7" xfId="41" xr:uid="{00000000-0005-0000-0000-000025000000}"/>
    <cellStyle name="20% - Accent3 8" xfId="42" xr:uid="{00000000-0005-0000-0000-000026000000}"/>
    <cellStyle name="20% - Accent3 9" xfId="43" xr:uid="{00000000-0005-0000-0000-000027000000}"/>
    <cellStyle name="20% - Accent4 10" xfId="44" xr:uid="{00000000-0005-0000-0000-000028000000}"/>
    <cellStyle name="20% - Accent4 11" xfId="45" xr:uid="{00000000-0005-0000-0000-000029000000}"/>
    <cellStyle name="20% - Accent4 12" xfId="46" xr:uid="{00000000-0005-0000-0000-00002A000000}"/>
    <cellStyle name="20% - Accent4 13" xfId="47" xr:uid="{00000000-0005-0000-0000-00002B000000}"/>
    <cellStyle name="20% - Accent4 14" xfId="48" xr:uid="{00000000-0005-0000-0000-00002C000000}"/>
    <cellStyle name="20% - Accent4 2" xfId="49" xr:uid="{00000000-0005-0000-0000-00002D000000}"/>
    <cellStyle name="20% - Accent4 3" xfId="50" xr:uid="{00000000-0005-0000-0000-00002E000000}"/>
    <cellStyle name="20% - Accent4 4" xfId="51" xr:uid="{00000000-0005-0000-0000-00002F000000}"/>
    <cellStyle name="20% - Accent4 5" xfId="52" xr:uid="{00000000-0005-0000-0000-000030000000}"/>
    <cellStyle name="20% - Accent4 6" xfId="53" xr:uid="{00000000-0005-0000-0000-000031000000}"/>
    <cellStyle name="20% - Accent4 7" xfId="54" xr:uid="{00000000-0005-0000-0000-000032000000}"/>
    <cellStyle name="20% - Accent4 8" xfId="55" xr:uid="{00000000-0005-0000-0000-000033000000}"/>
    <cellStyle name="20% - Accent4 9" xfId="56" xr:uid="{00000000-0005-0000-0000-000034000000}"/>
    <cellStyle name="20% - Accent5 10" xfId="57" xr:uid="{00000000-0005-0000-0000-000035000000}"/>
    <cellStyle name="20% - Accent5 11" xfId="58" xr:uid="{00000000-0005-0000-0000-000036000000}"/>
    <cellStyle name="20% - Accent5 12" xfId="59" xr:uid="{00000000-0005-0000-0000-000037000000}"/>
    <cellStyle name="20% - Accent5 13" xfId="60" xr:uid="{00000000-0005-0000-0000-000038000000}"/>
    <cellStyle name="20% - Accent5 14" xfId="61" xr:uid="{00000000-0005-0000-0000-000039000000}"/>
    <cellStyle name="20% - Accent5 2" xfId="62" xr:uid="{00000000-0005-0000-0000-00003A000000}"/>
    <cellStyle name="20% - Accent5 3" xfId="63" xr:uid="{00000000-0005-0000-0000-00003B000000}"/>
    <cellStyle name="20% - Accent5 4" xfId="64" xr:uid="{00000000-0005-0000-0000-00003C000000}"/>
    <cellStyle name="20% - Accent5 5" xfId="65" xr:uid="{00000000-0005-0000-0000-00003D000000}"/>
    <cellStyle name="20% - Accent5 6" xfId="66" xr:uid="{00000000-0005-0000-0000-00003E000000}"/>
    <cellStyle name="20% - Accent5 7" xfId="67" xr:uid="{00000000-0005-0000-0000-00003F000000}"/>
    <cellStyle name="20% - Accent5 8" xfId="68" xr:uid="{00000000-0005-0000-0000-000040000000}"/>
    <cellStyle name="20% - Accent5 9" xfId="69" xr:uid="{00000000-0005-0000-0000-000041000000}"/>
    <cellStyle name="20% - Accent6 10" xfId="70" xr:uid="{00000000-0005-0000-0000-000042000000}"/>
    <cellStyle name="20% - Accent6 11" xfId="71" xr:uid="{00000000-0005-0000-0000-000043000000}"/>
    <cellStyle name="20% - Accent6 12" xfId="72" xr:uid="{00000000-0005-0000-0000-000044000000}"/>
    <cellStyle name="20% - Accent6 13" xfId="73" xr:uid="{00000000-0005-0000-0000-000045000000}"/>
    <cellStyle name="20% - Accent6 14" xfId="74" xr:uid="{00000000-0005-0000-0000-000046000000}"/>
    <cellStyle name="20% - Accent6 2" xfId="75" xr:uid="{00000000-0005-0000-0000-000047000000}"/>
    <cellStyle name="20% - Accent6 3" xfId="76" xr:uid="{00000000-0005-0000-0000-000048000000}"/>
    <cellStyle name="20% - Accent6 4" xfId="77" xr:uid="{00000000-0005-0000-0000-000049000000}"/>
    <cellStyle name="20% - Accent6 5" xfId="78" xr:uid="{00000000-0005-0000-0000-00004A000000}"/>
    <cellStyle name="20% - Accent6 6" xfId="79" xr:uid="{00000000-0005-0000-0000-00004B000000}"/>
    <cellStyle name="20% - Accent6 7" xfId="80" xr:uid="{00000000-0005-0000-0000-00004C000000}"/>
    <cellStyle name="20% - Accent6 8" xfId="81" xr:uid="{00000000-0005-0000-0000-00004D000000}"/>
    <cellStyle name="20% - Accent6 9" xfId="82" xr:uid="{00000000-0005-0000-0000-00004E000000}"/>
    <cellStyle name="40% - Accent1 10" xfId="83" xr:uid="{00000000-0005-0000-0000-00004F000000}"/>
    <cellStyle name="40% - Accent1 11" xfId="84" xr:uid="{00000000-0005-0000-0000-000050000000}"/>
    <cellStyle name="40% - Accent1 12" xfId="85" xr:uid="{00000000-0005-0000-0000-000051000000}"/>
    <cellStyle name="40% - Accent1 13" xfId="86" xr:uid="{00000000-0005-0000-0000-000052000000}"/>
    <cellStyle name="40% - Accent1 14" xfId="87" xr:uid="{00000000-0005-0000-0000-000053000000}"/>
    <cellStyle name="40% - Accent1 2" xfId="88" xr:uid="{00000000-0005-0000-0000-000054000000}"/>
    <cellStyle name="40% - Accent1 3" xfId="89" xr:uid="{00000000-0005-0000-0000-000055000000}"/>
    <cellStyle name="40% - Accent1 4" xfId="90" xr:uid="{00000000-0005-0000-0000-000056000000}"/>
    <cellStyle name="40% - Accent1 5" xfId="91" xr:uid="{00000000-0005-0000-0000-000057000000}"/>
    <cellStyle name="40% - Accent1 6" xfId="92" xr:uid="{00000000-0005-0000-0000-000058000000}"/>
    <cellStyle name="40% - Accent1 7" xfId="93" xr:uid="{00000000-0005-0000-0000-000059000000}"/>
    <cellStyle name="40% - Accent1 8" xfId="94" xr:uid="{00000000-0005-0000-0000-00005A000000}"/>
    <cellStyle name="40% - Accent1 9" xfId="95" xr:uid="{00000000-0005-0000-0000-00005B000000}"/>
    <cellStyle name="40% - Accent2 10" xfId="96" xr:uid="{00000000-0005-0000-0000-00005C000000}"/>
    <cellStyle name="40% - Accent2 11" xfId="97" xr:uid="{00000000-0005-0000-0000-00005D000000}"/>
    <cellStyle name="40% - Accent2 12" xfId="98" xr:uid="{00000000-0005-0000-0000-00005E000000}"/>
    <cellStyle name="40% - Accent2 13" xfId="99" xr:uid="{00000000-0005-0000-0000-00005F000000}"/>
    <cellStyle name="40% - Accent2 14" xfId="100" xr:uid="{00000000-0005-0000-0000-000060000000}"/>
    <cellStyle name="40% - Accent2 2" xfId="101" xr:uid="{00000000-0005-0000-0000-000061000000}"/>
    <cellStyle name="40% - Accent2 3" xfId="102" xr:uid="{00000000-0005-0000-0000-000062000000}"/>
    <cellStyle name="40% - Accent2 4" xfId="103" xr:uid="{00000000-0005-0000-0000-000063000000}"/>
    <cellStyle name="40% - Accent2 5" xfId="104" xr:uid="{00000000-0005-0000-0000-000064000000}"/>
    <cellStyle name="40% - Accent2 6" xfId="105" xr:uid="{00000000-0005-0000-0000-000065000000}"/>
    <cellStyle name="40% - Accent2 7" xfId="106" xr:uid="{00000000-0005-0000-0000-000066000000}"/>
    <cellStyle name="40% - Accent2 8" xfId="107" xr:uid="{00000000-0005-0000-0000-000067000000}"/>
    <cellStyle name="40% - Accent2 9" xfId="108" xr:uid="{00000000-0005-0000-0000-000068000000}"/>
    <cellStyle name="40% - Accent3 10" xfId="109" xr:uid="{00000000-0005-0000-0000-000069000000}"/>
    <cellStyle name="40% - Accent3 11" xfId="110" xr:uid="{00000000-0005-0000-0000-00006A000000}"/>
    <cellStyle name="40% - Accent3 12" xfId="111" xr:uid="{00000000-0005-0000-0000-00006B000000}"/>
    <cellStyle name="40% - Accent3 13" xfId="112" xr:uid="{00000000-0005-0000-0000-00006C000000}"/>
    <cellStyle name="40% - Accent3 14" xfId="113" xr:uid="{00000000-0005-0000-0000-00006D000000}"/>
    <cellStyle name="40% - Accent3 2" xfId="114" xr:uid="{00000000-0005-0000-0000-00006E000000}"/>
    <cellStyle name="40% - Accent3 3" xfId="115" xr:uid="{00000000-0005-0000-0000-00006F000000}"/>
    <cellStyle name="40% - Accent3 4" xfId="116" xr:uid="{00000000-0005-0000-0000-000070000000}"/>
    <cellStyle name="40% - Accent3 5" xfId="117" xr:uid="{00000000-0005-0000-0000-000071000000}"/>
    <cellStyle name="40% - Accent3 6" xfId="118" xr:uid="{00000000-0005-0000-0000-000072000000}"/>
    <cellStyle name="40% - Accent3 7" xfId="119" xr:uid="{00000000-0005-0000-0000-000073000000}"/>
    <cellStyle name="40% - Accent3 8" xfId="120" xr:uid="{00000000-0005-0000-0000-000074000000}"/>
    <cellStyle name="40% - Accent3 9" xfId="121" xr:uid="{00000000-0005-0000-0000-000075000000}"/>
    <cellStyle name="40% - Accent4 10" xfId="122" xr:uid="{00000000-0005-0000-0000-000076000000}"/>
    <cellStyle name="40% - Accent4 11" xfId="123" xr:uid="{00000000-0005-0000-0000-000077000000}"/>
    <cellStyle name="40% - Accent4 12" xfId="124" xr:uid="{00000000-0005-0000-0000-000078000000}"/>
    <cellStyle name="40% - Accent4 13" xfId="125" xr:uid="{00000000-0005-0000-0000-000079000000}"/>
    <cellStyle name="40% - Accent4 14" xfId="126" xr:uid="{00000000-0005-0000-0000-00007A000000}"/>
    <cellStyle name="40% - Accent4 2" xfId="127" xr:uid="{00000000-0005-0000-0000-00007B000000}"/>
    <cellStyle name="40% - Accent4 3" xfId="128" xr:uid="{00000000-0005-0000-0000-00007C000000}"/>
    <cellStyle name="40% - Accent4 4" xfId="129" xr:uid="{00000000-0005-0000-0000-00007D000000}"/>
    <cellStyle name="40% - Accent4 5" xfId="130" xr:uid="{00000000-0005-0000-0000-00007E000000}"/>
    <cellStyle name="40% - Accent4 6" xfId="131" xr:uid="{00000000-0005-0000-0000-00007F000000}"/>
    <cellStyle name="40% - Accent4 7" xfId="132" xr:uid="{00000000-0005-0000-0000-000080000000}"/>
    <cellStyle name="40% - Accent4 8" xfId="133" xr:uid="{00000000-0005-0000-0000-000081000000}"/>
    <cellStyle name="40% - Accent4 9" xfId="134" xr:uid="{00000000-0005-0000-0000-000082000000}"/>
    <cellStyle name="40% - Accent5 10" xfId="135" xr:uid="{00000000-0005-0000-0000-000083000000}"/>
    <cellStyle name="40% - Accent5 11" xfId="136" xr:uid="{00000000-0005-0000-0000-000084000000}"/>
    <cellStyle name="40% - Accent5 12" xfId="137" xr:uid="{00000000-0005-0000-0000-000085000000}"/>
    <cellStyle name="40% - Accent5 13" xfId="138" xr:uid="{00000000-0005-0000-0000-000086000000}"/>
    <cellStyle name="40% - Accent5 14" xfId="139" xr:uid="{00000000-0005-0000-0000-000087000000}"/>
    <cellStyle name="40% - Accent5 2" xfId="140" xr:uid="{00000000-0005-0000-0000-000088000000}"/>
    <cellStyle name="40% - Accent5 3" xfId="141" xr:uid="{00000000-0005-0000-0000-000089000000}"/>
    <cellStyle name="40% - Accent5 4" xfId="142" xr:uid="{00000000-0005-0000-0000-00008A000000}"/>
    <cellStyle name="40% - Accent5 5" xfId="143" xr:uid="{00000000-0005-0000-0000-00008B000000}"/>
    <cellStyle name="40% - Accent5 6" xfId="144" xr:uid="{00000000-0005-0000-0000-00008C000000}"/>
    <cellStyle name="40% - Accent5 7" xfId="145" xr:uid="{00000000-0005-0000-0000-00008D000000}"/>
    <cellStyle name="40% - Accent5 8" xfId="146" xr:uid="{00000000-0005-0000-0000-00008E000000}"/>
    <cellStyle name="40% - Accent5 9" xfId="147" xr:uid="{00000000-0005-0000-0000-00008F000000}"/>
    <cellStyle name="40% - Accent6 10" xfId="148" xr:uid="{00000000-0005-0000-0000-000090000000}"/>
    <cellStyle name="40% - Accent6 11" xfId="149" xr:uid="{00000000-0005-0000-0000-000091000000}"/>
    <cellStyle name="40% - Accent6 12" xfId="150" xr:uid="{00000000-0005-0000-0000-000092000000}"/>
    <cellStyle name="40% - Accent6 13" xfId="151" xr:uid="{00000000-0005-0000-0000-000093000000}"/>
    <cellStyle name="40% - Accent6 14" xfId="152" xr:uid="{00000000-0005-0000-0000-000094000000}"/>
    <cellStyle name="40% - Accent6 2" xfId="153" xr:uid="{00000000-0005-0000-0000-000095000000}"/>
    <cellStyle name="40% - Accent6 3" xfId="154" xr:uid="{00000000-0005-0000-0000-000096000000}"/>
    <cellStyle name="40% - Accent6 4" xfId="155" xr:uid="{00000000-0005-0000-0000-000097000000}"/>
    <cellStyle name="40% - Accent6 5" xfId="156" xr:uid="{00000000-0005-0000-0000-000098000000}"/>
    <cellStyle name="40% - Accent6 6" xfId="157" xr:uid="{00000000-0005-0000-0000-000099000000}"/>
    <cellStyle name="40% - Accent6 7" xfId="158" xr:uid="{00000000-0005-0000-0000-00009A000000}"/>
    <cellStyle name="40% - Accent6 8" xfId="159" xr:uid="{00000000-0005-0000-0000-00009B000000}"/>
    <cellStyle name="40% - Accent6 9" xfId="160" xr:uid="{00000000-0005-0000-0000-00009C000000}"/>
    <cellStyle name="60% - Accent1 10" xfId="161" xr:uid="{00000000-0005-0000-0000-00009D000000}"/>
    <cellStyle name="60% - Accent1 11" xfId="162" xr:uid="{00000000-0005-0000-0000-00009E000000}"/>
    <cellStyle name="60% - Accent1 12" xfId="163" xr:uid="{00000000-0005-0000-0000-00009F000000}"/>
    <cellStyle name="60% - Accent1 13" xfId="164" xr:uid="{00000000-0005-0000-0000-0000A0000000}"/>
    <cellStyle name="60% - Accent1 14" xfId="165" xr:uid="{00000000-0005-0000-0000-0000A1000000}"/>
    <cellStyle name="60% - Accent1 2" xfId="166" xr:uid="{00000000-0005-0000-0000-0000A2000000}"/>
    <cellStyle name="60% - Accent1 3" xfId="167" xr:uid="{00000000-0005-0000-0000-0000A3000000}"/>
    <cellStyle name="60% - Accent1 4" xfId="168" xr:uid="{00000000-0005-0000-0000-0000A4000000}"/>
    <cellStyle name="60% - Accent1 5" xfId="169" xr:uid="{00000000-0005-0000-0000-0000A5000000}"/>
    <cellStyle name="60% - Accent1 6" xfId="170" xr:uid="{00000000-0005-0000-0000-0000A6000000}"/>
    <cellStyle name="60% - Accent1 7" xfId="171" xr:uid="{00000000-0005-0000-0000-0000A7000000}"/>
    <cellStyle name="60% - Accent1 8" xfId="172" xr:uid="{00000000-0005-0000-0000-0000A8000000}"/>
    <cellStyle name="60% - Accent1 9" xfId="173" xr:uid="{00000000-0005-0000-0000-0000A9000000}"/>
    <cellStyle name="60% - Accent2 10" xfId="174" xr:uid="{00000000-0005-0000-0000-0000AA000000}"/>
    <cellStyle name="60% - Accent2 11" xfId="175" xr:uid="{00000000-0005-0000-0000-0000AB000000}"/>
    <cellStyle name="60% - Accent2 12" xfId="176" xr:uid="{00000000-0005-0000-0000-0000AC000000}"/>
    <cellStyle name="60% - Accent2 13" xfId="177" xr:uid="{00000000-0005-0000-0000-0000AD000000}"/>
    <cellStyle name="60% - Accent2 14" xfId="178" xr:uid="{00000000-0005-0000-0000-0000AE000000}"/>
    <cellStyle name="60% - Accent2 2" xfId="179" xr:uid="{00000000-0005-0000-0000-0000AF000000}"/>
    <cellStyle name="60% - Accent2 3" xfId="180" xr:uid="{00000000-0005-0000-0000-0000B0000000}"/>
    <cellStyle name="60% - Accent2 4" xfId="181" xr:uid="{00000000-0005-0000-0000-0000B1000000}"/>
    <cellStyle name="60% - Accent2 5" xfId="182" xr:uid="{00000000-0005-0000-0000-0000B2000000}"/>
    <cellStyle name="60% - Accent2 6" xfId="183" xr:uid="{00000000-0005-0000-0000-0000B3000000}"/>
    <cellStyle name="60% - Accent2 7" xfId="184" xr:uid="{00000000-0005-0000-0000-0000B4000000}"/>
    <cellStyle name="60% - Accent2 8" xfId="185" xr:uid="{00000000-0005-0000-0000-0000B5000000}"/>
    <cellStyle name="60% - Accent2 9" xfId="186" xr:uid="{00000000-0005-0000-0000-0000B6000000}"/>
    <cellStyle name="60% - Accent3 10" xfId="187" xr:uid="{00000000-0005-0000-0000-0000B7000000}"/>
    <cellStyle name="60% - Accent3 11" xfId="188" xr:uid="{00000000-0005-0000-0000-0000B8000000}"/>
    <cellStyle name="60% - Accent3 12" xfId="189" xr:uid="{00000000-0005-0000-0000-0000B9000000}"/>
    <cellStyle name="60% - Accent3 13" xfId="190" xr:uid="{00000000-0005-0000-0000-0000BA000000}"/>
    <cellStyle name="60% - Accent3 14" xfId="191" xr:uid="{00000000-0005-0000-0000-0000BB000000}"/>
    <cellStyle name="60% - Accent3 2" xfId="192" xr:uid="{00000000-0005-0000-0000-0000BC000000}"/>
    <cellStyle name="60% - Accent3 3" xfId="193" xr:uid="{00000000-0005-0000-0000-0000BD000000}"/>
    <cellStyle name="60% - Accent3 4" xfId="194" xr:uid="{00000000-0005-0000-0000-0000BE000000}"/>
    <cellStyle name="60% - Accent3 5" xfId="195" xr:uid="{00000000-0005-0000-0000-0000BF000000}"/>
    <cellStyle name="60% - Accent3 6" xfId="196" xr:uid="{00000000-0005-0000-0000-0000C0000000}"/>
    <cellStyle name="60% - Accent3 7" xfId="197" xr:uid="{00000000-0005-0000-0000-0000C1000000}"/>
    <cellStyle name="60% - Accent3 8" xfId="198" xr:uid="{00000000-0005-0000-0000-0000C2000000}"/>
    <cellStyle name="60% - Accent3 9" xfId="199" xr:uid="{00000000-0005-0000-0000-0000C3000000}"/>
    <cellStyle name="60% - Accent4 10" xfId="200" xr:uid="{00000000-0005-0000-0000-0000C4000000}"/>
    <cellStyle name="60% - Accent4 11" xfId="201" xr:uid="{00000000-0005-0000-0000-0000C5000000}"/>
    <cellStyle name="60% - Accent4 12" xfId="202" xr:uid="{00000000-0005-0000-0000-0000C6000000}"/>
    <cellStyle name="60% - Accent4 13" xfId="203" xr:uid="{00000000-0005-0000-0000-0000C7000000}"/>
    <cellStyle name="60% - Accent4 14" xfId="204" xr:uid="{00000000-0005-0000-0000-0000C8000000}"/>
    <cellStyle name="60% - Accent4 2" xfId="205" xr:uid="{00000000-0005-0000-0000-0000C9000000}"/>
    <cellStyle name="60% - Accent4 3" xfId="206" xr:uid="{00000000-0005-0000-0000-0000CA000000}"/>
    <cellStyle name="60% - Accent4 4" xfId="207" xr:uid="{00000000-0005-0000-0000-0000CB000000}"/>
    <cellStyle name="60% - Accent4 5" xfId="208" xr:uid="{00000000-0005-0000-0000-0000CC000000}"/>
    <cellStyle name="60% - Accent4 6" xfId="209" xr:uid="{00000000-0005-0000-0000-0000CD000000}"/>
    <cellStyle name="60% - Accent4 7" xfId="210" xr:uid="{00000000-0005-0000-0000-0000CE000000}"/>
    <cellStyle name="60% - Accent4 8" xfId="211" xr:uid="{00000000-0005-0000-0000-0000CF000000}"/>
    <cellStyle name="60% - Accent4 9" xfId="212" xr:uid="{00000000-0005-0000-0000-0000D0000000}"/>
    <cellStyle name="60% - Accent5 10" xfId="213" xr:uid="{00000000-0005-0000-0000-0000D1000000}"/>
    <cellStyle name="60% - Accent5 11" xfId="214" xr:uid="{00000000-0005-0000-0000-0000D2000000}"/>
    <cellStyle name="60% - Accent5 12" xfId="215" xr:uid="{00000000-0005-0000-0000-0000D3000000}"/>
    <cellStyle name="60% - Accent5 13" xfId="216" xr:uid="{00000000-0005-0000-0000-0000D4000000}"/>
    <cellStyle name="60% - Accent5 14" xfId="217" xr:uid="{00000000-0005-0000-0000-0000D5000000}"/>
    <cellStyle name="60% - Accent5 2" xfId="218" xr:uid="{00000000-0005-0000-0000-0000D6000000}"/>
    <cellStyle name="60% - Accent5 3" xfId="219" xr:uid="{00000000-0005-0000-0000-0000D7000000}"/>
    <cellStyle name="60% - Accent5 4" xfId="220" xr:uid="{00000000-0005-0000-0000-0000D8000000}"/>
    <cellStyle name="60% - Accent5 5" xfId="221" xr:uid="{00000000-0005-0000-0000-0000D9000000}"/>
    <cellStyle name="60% - Accent5 6" xfId="222" xr:uid="{00000000-0005-0000-0000-0000DA000000}"/>
    <cellStyle name="60% - Accent5 7" xfId="223" xr:uid="{00000000-0005-0000-0000-0000DB000000}"/>
    <cellStyle name="60% - Accent5 8" xfId="224" xr:uid="{00000000-0005-0000-0000-0000DC000000}"/>
    <cellStyle name="60% - Accent5 9" xfId="225" xr:uid="{00000000-0005-0000-0000-0000DD000000}"/>
    <cellStyle name="60% - Accent6 10" xfId="226" xr:uid="{00000000-0005-0000-0000-0000DE000000}"/>
    <cellStyle name="60% - Accent6 11" xfId="227" xr:uid="{00000000-0005-0000-0000-0000DF000000}"/>
    <cellStyle name="60% - Accent6 12" xfId="228" xr:uid="{00000000-0005-0000-0000-0000E0000000}"/>
    <cellStyle name="60% - Accent6 13" xfId="229" xr:uid="{00000000-0005-0000-0000-0000E1000000}"/>
    <cellStyle name="60% - Accent6 14" xfId="230" xr:uid="{00000000-0005-0000-0000-0000E2000000}"/>
    <cellStyle name="60% - Accent6 2" xfId="231" xr:uid="{00000000-0005-0000-0000-0000E3000000}"/>
    <cellStyle name="60% - Accent6 3" xfId="232" xr:uid="{00000000-0005-0000-0000-0000E4000000}"/>
    <cellStyle name="60% - Accent6 4" xfId="233" xr:uid="{00000000-0005-0000-0000-0000E5000000}"/>
    <cellStyle name="60% - Accent6 5" xfId="234" xr:uid="{00000000-0005-0000-0000-0000E6000000}"/>
    <cellStyle name="60% - Accent6 6" xfId="235" xr:uid="{00000000-0005-0000-0000-0000E7000000}"/>
    <cellStyle name="60% - Accent6 7" xfId="236" xr:uid="{00000000-0005-0000-0000-0000E8000000}"/>
    <cellStyle name="60% - Accent6 8" xfId="237" xr:uid="{00000000-0005-0000-0000-0000E9000000}"/>
    <cellStyle name="60% - Accent6 9" xfId="238" xr:uid="{00000000-0005-0000-0000-0000EA000000}"/>
    <cellStyle name="Accent1 10" xfId="239" xr:uid="{00000000-0005-0000-0000-0000EB000000}"/>
    <cellStyle name="Accent1 11" xfId="240" xr:uid="{00000000-0005-0000-0000-0000EC000000}"/>
    <cellStyle name="Accent1 12" xfId="241" xr:uid="{00000000-0005-0000-0000-0000ED000000}"/>
    <cellStyle name="Accent1 13" xfId="242" xr:uid="{00000000-0005-0000-0000-0000EE000000}"/>
    <cellStyle name="Accent1 14" xfId="243" xr:uid="{00000000-0005-0000-0000-0000EF000000}"/>
    <cellStyle name="Accent1 2" xfId="244" xr:uid="{00000000-0005-0000-0000-0000F0000000}"/>
    <cellStyle name="Accent1 3" xfId="245" xr:uid="{00000000-0005-0000-0000-0000F1000000}"/>
    <cellStyle name="Accent1 4" xfId="246" xr:uid="{00000000-0005-0000-0000-0000F2000000}"/>
    <cellStyle name="Accent1 5" xfId="247" xr:uid="{00000000-0005-0000-0000-0000F3000000}"/>
    <cellStyle name="Accent1 6" xfId="248" xr:uid="{00000000-0005-0000-0000-0000F4000000}"/>
    <cellStyle name="Accent1 7" xfId="249" xr:uid="{00000000-0005-0000-0000-0000F5000000}"/>
    <cellStyle name="Accent1 8" xfId="250" xr:uid="{00000000-0005-0000-0000-0000F6000000}"/>
    <cellStyle name="Accent1 9" xfId="251" xr:uid="{00000000-0005-0000-0000-0000F7000000}"/>
    <cellStyle name="Accent2 10" xfId="252" xr:uid="{00000000-0005-0000-0000-0000F8000000}"/>
    <cellStyle name="Accent2 11" xfId="253" xr:uid="{00000000-0005-0000-0000-0000F9000000}"/>
    <cellStyle name="Accent2 12" xfId="254" xr:uid="{00000000-0005-0000-0000-0000FA000000}"/>
    <cellStyle name="Accent2 13" xfId="255" xr:uid="{00000000-0005-0000-0000-0000FB000000}"/>
    <cellStyle name="Accent2 14" xfId="256" xr:uid="{00000000-0005-0000-0000-0000FC000000}"/>
    <cellStyle name="Accent2 2" xfId="257" xr:uid="{00000000-0005-0000-0000-0000FD000000}"/>
    <cellStyle name="Accent2 3" xfId="258" xr:uid="{00000000-0005-0000-0000-0000FE000000}"/>
    <cellStyle name="Accent2 4" xfId="259" xr:uid="{00000000-0005-0000-0000-0000FF000000}"/>
    <cellStyle name="Accent2 5" xfId="260" xr:uid="{00000000-0005-0000-0000-000000010000}"/>
    <cellStyle name="Accent2 6" xfId="261" xr:uid="{00000000-0005-0000-0000-000001010000}"/>
    <cellStyle name="Accent2 7" xfId="262" xr:uid="{00000000-0005-0000-0000-000002010000}"/>
    <cellStyle name="Accent2 8" xfId="263" xr:uid="{00000000-0005-0000-0000-000003010000}"/>
    <cellStyle name="Accent2 9" xfId="264" xr:uid="{00000000-0005-0000-0000-000004010000}"/>
    <cellStyle name="Accent3 10" xfId="265" xr:uid="{00000000-0005-0000-0000-000005010000}"/>
    <cellStyle name="Accent3 11" xfId="266" xr:uid="{00000000-0005-0000-0000-000006010000}"/>
    <cellStyle name="Accent3 12" xfId="267" xr:uid="{00000000-0005-0000-0000-000007010000}"/>
    <cellStyle name="Accent3 13" xfId="268" xr:uid="{00000000-0005-0000-0000-000008010000}"/>
    <cellStyle name="Accent3 14" xfId="269" xr:uid="{00000000-0005-0000-0000-000009010000}"/>
    <cellStyle name="Accent3 2" xfId="270" xr:uid="{00000000-0005-0000-0000-00000A010000}"/>
    <cellStyle name="Accent3 3" xfId="271" xr:uid="{00000000-0005-0000-0000-00000B010000}"/>
    <cellStyle name="Accent3 4" xfId="272" xr:uid="{00000000-0005-0000-0000-00000C010000}"/>
    <cellStyle name="Accent3 5" xfId="273" xr:uid="{00000000-0005-0000-0000-00000D010000}"/>
    <cellStyle name="Accent3 6" xfId="274" xr:uid="{00000000-0005-0000-0000-00000E010000}"/>
    <cellStyle name="Accent3 7" xfId="275" xr:uid="{00000000-0005-0000-0000-00000F010000}"/>
    <cellStyle name="Accent3 8" xfId="276" xr:uid="{00000000-0005-0000-0000-000010010000}"/>
    <cellStyle name="Accent3 9" xfId="277" xr:uid="{00000000-0005-0000-0000-000011010000}"/>
    <cellStyle name="Accent4 10" xfId="278" xr:uid="{00000000-0005-0000-0000-000012010000}"/>
    <cellStyle name="Accent4 11" xfId="279" xr:uid="{00000000-0005-0000-0000-000013010000}"/>
    <cellStyle name="Accent4 12" xfId="280" xr:uid="{00000000-0005-0000-0000-000014010000}"/>
    <cellStyle name="Accent4 13" xfId="281" xr:uid="{00000000-0005-0000-0000-000015010000}"/>
    <cellStyle name="Accent4 14" xfId="282" xr:uid="{00000000-0005-0000-0000-000016010000}"/>
    <cellStyle name="Accent4 2" xfId="283" xr:uid="{00000000-0005-0000-0000-000017010000}"/>
    <cellStyle name="Accent4 3" xfId="284" xr:uid="{00000000-0005-0000-0000-000018010000}"/>
    <cellStyle name="Accent4 4" xfId="285" xr:uid="{00000000-0005-0000-0000-000019010000}"/>
    <cellStyle name="Accent4 5" xfId="286" xr:uid="{00000000-0005-0000-0000-00001A010000}"/>
    <cellStyle name="Accent4 6" xfId="287" xr:uid="{00000000-0005-0000-0000-00001B010000}"/>
    <cellStyle name="Accent4 7" xfId="288" xr:uid="{00000000-0005-0000-0000-00001C010000}"/>
    <cellStyle name="Accent4 8" xfId="289" xr:uid="{00000000-0005-0000-0000-00001D010000}"/>
    <cellStyle name="Accent4 9" xfId="290" xr:uid="{00000000-0005-0000-0000-00001E010000}"/>
    <cellStyle name="Accent5 10" xfId="291" xr:uid="{00000000-0005-0000-0000-00001F010000}"/>
    <cellStyle name="Accent5 11" xfId="292" xr:uid="{00000000-0005-0000-0000-000020010000}"/>
    <cellStyle name="Accent5 12" xfId="293" xr:uid="{00000000-0005-0000-0000-000021010000}"/>
    <cellStyle name="Accent5 13" xfId="294" xr:uid="{00000000-0005-0000-0000-000022010000}"/>
    <cellStyle name="Accent5 14" xfId="295" xr:uid="{00000000-0005-0000-0000-000023010000}"/>
    <cellStyle name="Accent5 2" xfId="296" xr:uid="{00000000-0005-0000-0000-000024010000}"/>
    <cellStyle name="Accent5 3" xfId="297" xr:uid="{00000000-0005-0000-0000-000025010000}"/>
    <cellStyle name="Accent5 4" xfId="298" xr:uid="{00000000-0005-0000-0000-000026010000}"/>
    <cellStyle name="Accent5 5" xfId="299" xr:uid="{00000000-0005-0000-0000-000027010000}"/>
    <cellStyle name="Accent5 6" xfId="300" xr:uid="{00000000-0005-0000-0000-000028010000}"/>
    <cellStyle name="Accent5 7" xfId="301" xr:uid="{00000000-0005-0000-0000-000029010000}"/>
    <cellStyle name="Accent5 8" xfId="302" xr:uid="{00000000-0005-0000-0000-00002A010000}"/>
    <cellStyle name="Accent5 9" xfId="303" xr:uid="{00000000-0005-0000-0000-00002B010000}"/>
    <cellStyle name="Accent6 10" xfId="304" xr:uid="{00000000-0005-0000-0000-00002C010000}"/>
    <cellStyle name="Accent6 11" xfId="305" xr:uid="{00000000-0005-0000-0000-00002D010000}"/>
    <cellStyle name="Accent6 12" xfId="306" xr:uid="{00000000-0005-0000-0000-00002E010000}"/>
    <cellStyle name="Accent6 13" xfId="307" xr:uid="{00000000-0005-0000-0000-00002F010000}"/>
    <cellStyle name="Accent6 14" xfId="308" xr:uid="{00000000-0005-0000-0000-000030010000}"/>
    <cellStyle name="Accent6 2" xfId="309" xr:uid="{00000000-0005-0000-0000-000031010000}"/>
    <cellStyle name="Accent6 3" xfId="310" xr:uid="{00000000-0005-0000-0000-000032010000}"/>
    <cellStyle name="Accent6 4" xfId="311" xr:uid="{00000000-0005-0000-0000-000033010000}"/>
    <cellStyle name="Accent6 5" xfId="312" xr:uid="{00000000-0005-0000-0000-000034010000}"/>
    <cellStyle name="Accent6 6" xfId="313" xr:uid="{00000000-0005-0000-0000-000035010000}"/>
    <cellStyle name="Accent6 7" xfId="314" xr:uid="{00000000-0005-0000-0000-000036010000}"/>
    <cellStyle name="Accent6 8" xfId="315" xr:uid="{00000000-0005-0000-0000-000037010000}"/>
    <cellStyle name="Accent6 9" xfId="316" xr:uid="{00000000-0005-0000-0000-000038010000}"/>
    <cellStyle name="Bad 10" xfId="317" xr:uid="{00000000-0005-0000-0000-000039010000}"/>
    <cellStyle name="Bad 11" xfId="318" xr:uid="{00000000-0005-0000-0000-00003A010000}"/>
    <cellStyle name="Bad 12" xfId="319" xr:uid="{00000000-0005-0000-0000-00003B010000}"/>
    <cellStyle name="Bad 13" xfId="320" xr:uid="{00000000-0005-0000-0000-00003C010000}"/>
    <cellStyle name="Bad 14" xfId="321" xr:uid="{00000000-0005-0000-0000-00003D010000}"/>
    <cellStyle name="Bad 2" xfId="322" xr:uid="{00000000-0005-0000-0000-00003E010000}"/>
    <cellStyle name="Bad 3" xfId="323" xr:uid="{00000000-0005-0000-0000-00003F010000}"/>
    <cellStyle name="Bad 4" xfId="324" xr:uid="{00000000-0005-0000-0000-000040010000}"/>
    <cellStyle name="Bad 5" xfId="325" xr:uid="{00000000-0005-0000-0000-000041010000}"/>
    <cellStyle name="Bad 6" xfId="326" xr:uid="{00000000-0005-0000-0000-000042010000}"/>
    <cellStyle name="Bad 7" xfId="327" xr:uid="{00000000-0005-0000-0000-000043010000}"/>
    <cellStyle name="Bad 8" xfId="328" xr:uid="{00000000-0005-0000-0000-000044010000}"/>
    <cellStyle name="Bad 9" xfId="329" xr:uid="{00000000-0005-0000-0000-000045010000}"/>
    <cellStyle name="Blue Font" xfId="330" xr:uid="{00000000-0005-0000-0000-000046010000}"/>
    <cellStyle name="Blue, Bold" xfId="331" xr:uid="{00000000-0005-0000-0000-000047010000}"/>
    <cellStyle name="Bottom Border, Unlocked" xfId="332" xr:uid="{00000000-0005-0000-0000-000048010000}"/>
    <cellStyle name="Calculation 10" xfId="333" xr:uid="{00000000-0005-0000-0000-000049010000}"/>
    <cellStyle name="Calculation 11" xfId="334" xr:uid="{00000000-0005-0000-0000-00004A010000}"/>
    <cellStyle name="Calculation 12" xfId="335" xr:uid="{00000000-0005-0000-0000-00004B010000}"/>
    <cellStyle name="Calculation 13" xfId="336" xr:uid="{00000000-0005-0000-0000-00004C010000}"/>
    <cellStyle name="Calculation 14" xfId="337" xr:uid="{00000000-0005-0000-0000-00004D010000}"/>
    <cellStyle name="Calculation 2" xfId="338" xr:uid="{00000000-0005-0000-0000-00004E010000}"/>
    <cellStyle name="Calculation 3" xfId="339" xr:uid="{00000000-0005-0000-0000-00004F010000}"/>
    <cellStyle name="Calculation 4" xfId="340" xr:uid="{00000000-0005-0000-0000-000050010000}"/>
    <cellStyle name="Calculation 5" xfId="341" xr:uid="{00000000-0005-0000-0000-000051010000}"/>
    <cellStyle name="Calculation 6" xfId="342" xr:uid="{00000000-0005-0000-0000-000052010000}"/>
    <cellStyle name="Calculation 7" xfId="343" xr:uid="{00000000-0005-0000-0000-000053010000}"/>
    <cellStyle name="Calculation 8" xfId="344" xr:uid="{00000000-0005-0000-0000-000054010000}"/>
    <cellStyle name="Calculation 9" xfId="345" xr:uid="{00000000-0005-0000-0000-000055010000}"/>
    <cellStyle name="Check Cell 10" xfId="346" xr:uid="{00000000-0005-0000-0000-000056010000}"/>
    <cellStyle name="Check Cell 11" xfId="347" xr:uid="{00000000-0005-0000-0000-000057010000}"/>
    <cellStyle name="Check Cell 12" xfId="348" xr:uid="{00000000-0005-0000-0000-000058010000}"/>
    <cellStyle name="Check Cell 13" xfId="349" xr:uid="{00000000-0005-0000-0000-000059010000}"/>
    <cellStyle name="Check Cell 14" xfId="350" xr:uid="{00000000-0005-0000-0000-00005A010000}"/>
    <cellStyle name="Check Cell 2" xfId="351" xr:uid="{00000000-0005-0000-0000-00005B010000}"/>
    <cellStyle name="Check Cell 3" xfId="352" xr:uid="{00000000-0005-0000-0000-00005C010000}"/>
    <cellStyle name="Check Cell 4" xfId="353" xr:uid="{00000000-0005-0000-0000-00005D010000}"/>
    <cellStyle name="Check Cell 5" xfId="354" xr:uid="{00000000-0005-0000-0000-00005E010000}"/>
    <cellStyle name="Check Cell 6" xfId="355" xr:uid="{00000000-0005-0000-0000-00005F010000}"/>
    <cellStyle name="Check Cell 7" xfId="356" xr:uid="{00000000-0005-0000-0000-000060010000}"/>
    <cellStyle name="Check Cell 8" xfId="357" xr:uid="{00000000-0005-0000-0000-000061010000}"/>
    <cellStyle name="Check Cell 9" xfId="358" xr:uid="{00000000-0005-0000-0000-000062010000}"/>
    <cellStyle name="Comma 2" xfId="359" xr:uid="{00000000-0005-0000-0000-000063010000}"/>
    <cellStyle name="Comma 2 10" xfId="360" xr:uid="{00000000-0005-0000-0000-000064010000}"/>
    <cellStyle name="Comma 2 11" xfId="361" xr:uid="{00000000-0005-0000-0000-000065010000}"/>
    <cellStyle name="Comma 2 12" xfId="362" xr:uid="{00000000-0005-0000-0000-000066010000}"/>
    <cellStyle name="Comma 2 13" xfId="363" xr:uid="{00000000-0005-0000-0000-000067010000}"/>
    <cellStyle name="Comma 2 14" xfId="364" xr:uid="{00000000-0005-0000-0000-000068010000}"/>
    <cellStyle name="Comma 2 15" xfId="365" xr:uid="{00000000-0005-0000-0000-000069010000}"/>
    <cellStyle name="Comma 2 16" xfId="366" xr:uid="{00000000-0005-0000-0000-00006A010000}"/>
    <cellStyle name="Comma 2 17" xfId="367" xr:uid="{00000000-0005-0000-0000-00006B010000}"/>
    <cellStyle name="Comma 2 18" xfId="368" xr:uid="{00000000-0005-0000-0000-00006C010000}"/>
    <cellStyle name="Comma 2 19" xfId="369" xr:uid="{00000000-0005-0000-0000-00006D010000}"/>
    <cellStyle name="Comma 2 2" xfId="370" xr:uid="{00000000-0005-0000-0000-00006E010000}"/>
    <cellStyle name="Comma 2 20" xfId="371" xr:uid="{00000000-0005-0000-0000-00006F010000}"/>
    <cellStyle name="Comma 2 3" xfId="372" xr:uid="{00000000-0005-0000-0000-000070010000}"/>
    <cellStyle name="Comma 2 4" xfId="373" xr:uid="{00000000-0005-0000-0000-000071010000}"/>
    <cellStyle name="Comma 2 5" xfId="374" xr:uid="{00000000-0005-0000-0000-000072010000}"/>
    <cellStyle name="Comma 2 6" xfId="375" xr:uid="{00000000-0005-0000-0000-000073010000}"/>
    <cellStyle name="Comma 2 7" xfId="376" xr:uid="{00000000-0005-0000-0000-000074010000}"/>
    <cellStyle name="Comma 2 8" xfId="377" xr:uid="{00000000-0005-0000-0000-000075010000}"/>
    <cellStyle name="Comma 2 9" xfId="378" xr:uid="{00000000-0005-0000-0000-000076010000}"/>
    <cellStyle name="Comma 3" xfId="379" xr:uid="{00000000-0005-0000-0000-000077010000}"/>
    <cellStyle name="Comma 4" xfId="380" xr:uid="{00000000-0005-0000-0000-000078010000}"/>
    <cellStyle name="Comma 5" xfId="381" xr:uid="{00000000-0005-0000-0000-000079010000}"/>
    <cellStyle name="Comma 6" xfId="382" xr:uid="{00000000-0005-0000-0000-00007A010000}"/>
    <cellStyle name="Currency 2" xfId="383" xr:uid="{00000000-0005-0000-0000-00007B010000}"/>
    <cellStyle name="Currency 2 2" xfId="384" xr:uid="{00000000-0005-0000-0000-00007C010000}"/>
    <cellStyle name="Currency 3" xfId="385" xr:uid="{00000000-0005-0000-0000-00007D010000}"/>
    <cellStyle name="Currency 4" xfId="386" xr:uid="{00000000-0005-0000-0000-00007E010000}"/>
    <cellStyle name="Currency 5" xfId="387" xr:uid="{00000000-0005-0000-0000-00007F010000}"/>
    <cellStyle name="Currency 6" xfId="388" xr:uid="{00000000-0005-0000-0000-000080010000}"/>
    <cellStyle name="DollarHideZero" xfId="389" xr:uid="{00000000-0005-0000-0000-000081010000}"/>
    <cellStyle name="DollarHideZero 2" xfId="390" xr:uid="{00000000-0005-0000-0000-000082010000}"/>
    <cellStyle name="Explanatory Text 10" xfId="391" xr:uid="{00000000-0005-0000-0000-000083010000}"/>
    <cellStyle name="Explanatory Text 11" xfId="392" xr:uid="{00000000-0005-0000-0000-000084010000}"/>
    <cellStyle name="Explanatory Text 12" xfId="393" xr:uid="{00000000-0005-0000-0000-000085010000}"/>
    <cellStyle name="Explanatory Text 13" xfId="394" xr:uid="{00000000-0005-0000-0000-000086010000}"/>
    <cellStyle name="Explanatory Text 14" xfId="395" xr:uid="{00000000-0005-0000-0000-000087010000}"/>
    <cellStyle name="Explanatory Text 2" xfId="396" xr:uid="{00000000-0005-0000-0000-000088010000}"/>
    <cellStyle name="Explanatory Text 3" xfId="397" xr:uid="{00000000-0005-0000-0000-000089010000}"/>
    <cellStyle name="Explanatory Text 4" xfId="398" xr:uid="{00000000-0005-0000-0000-00008A010000}"/>
    <cellStyle name="Explanatory Text 5" xfId="399" xr:uid="{00000000-0005-0000-0000-00008B010000}"/>
    <cellStyle name="Explanatory Text 6" xfId="400" xr:uid="{00000000-0005-0000-0000-00008C010000}"/>
    <cellStyle name="Explanatory Text 7" xfId="401" xr:uid="{00000000-0005-0000-0000-00008D010000}"/>
    <cellStyle name="Explanatory Text 8" xfId="402" xr:uid="{00000000-0005-0000-0000-00008E010000}"/>
    <cellStyle name="Explanatory Text 9" xfId="403" xr:uid="{00000000-0005-0000-0000-00008F010000}"/>
    <cellStyle name="Good 10" xfId="404" xr:uid="{00000000-0005-0000-0000-000090010000}"/>
    <cellStyle name="Good 11" xfId="405" xr:uid="{00000000-0005-0000-0000-000091010000}"/>
    <cellStyle name="Good 12" xfId="406" xr:uid="{00000000-0005-0000-0000-000092010000}"/>
    <cellStyle name="Good 13" xfId="407" xr:uid="{00000000-0005-0000-0000-000093010000}"/>
    <cellStyle name="Good 14" xfId="408" xr:uid="{00000000-0005-0000-0000-000094010000}"/>
    <cellStyle name="Good 2" xfId="409" xr:uid="{00000000-0005-0000-0000-000095010000}"/>
    <cellStyle name="Good 3" xfId="410" xr:uid="{00000000-0005-0000-0000-000096010000}"/>
    <cellStyle name="Good 4" xfId="411" xr:uid="{00000000-0005-0000-0000-000097010000}"/>
    <cellStyle name="Good 5" xfId="412" xr:uid="{00000000-0005-0000-0000-000098010000}"/>
    <cellStyle name="Good 6" xfId="413" xr:uid="{00000000-0005-0000-0000-000099010000}"/>
    <cellStyle name="Good 7" xfId="414" xr:uid="{00000000-0005-0000-0000-00009A010000}"/>
    <cellStyle name="Good 8" xfId="415" xr:uid="{00000000-0005-0000-0000-00009B010000}"/>
    <cellStyle name="Good 9" xfId="416" xr:uid="{00000000-0005-0000-0000-00009C010000}"/>
    <cellStyle name="Heading 1 10" xfId="417" xr:uid="{00000000-0005-0000-0000-00009D010000}"/>
    <cellStyle name="Heading 1 11" xfId="418" xr:uid="{00000000-0005-0000-0000-00009E010000}"/>
    <cellStyle name="Heading 1 12" xfId="419" xr:uid="{00000000-0005-0000-0000-00009F010000}"/>
    <cellStyle name="Heading 1 13" xfId="420" xr:uid="{00000000-0005-0000-0000-0000A0010000}"/>
    <cellStyle name="Heading 1 14" xfId="421" xr:uid="{00000000-0005-0000-0000-0000A1010000}"/>
    <cellStyle name="Heading 1 2" xfId="422" xr:uid="{00000000-0005-0000-0000-0000A2010000}"/>
    <cellStyle name="Heading 1 3" xfId="423" xr:uid="{00000000-0005-0000-0000-0000A3010000}"/>
    <cellStyle name="Heading 1 4" xfId="424" xr:uid="{00000000-0005-0000-0000-0000A4010000}"/>
    <cellStyle name="Heading 1 5" xfId="425" xr:uid="{00000000-0005-0000-0000-0000A5010000}"/>
    <cellStyle name="Heading 1 6" xfId="426" xr:uid="{00000000-0005-0000-0000-0000A6010000}"/>
    <cellStyle name="Heading 1 7" xfId="427" xr:uid="{00000000-0005-0000-0000-0000A7010000}"/>
    <cellStyle name="Heading 1 8" xfId="428" xr:uid="{00000000-0005-0000-0000-0000A8010000}"/>
    <cellStyle name="Heading 1 9" xfId="429" xr:uid="{00000000-0005-0000-0000-0000A9010000}"/>
    <cellStyle name="Heading 2 10" xfId="430" xr:uid="{00000000-0005-0000-0000-0000AA010000}"/>
    <cellStyle name="Heading 2 11" xfId="431" xr:uid="{00000000-0005-0000-0000-0000AB010000}"/>
    <cellStyle name="Heading 2 12" xfId="432" xr:uid="{00000000-0005-0000-0000-0000AC010000}"/>
    <cellStyle name="Heading 2 13" xfId="433" xr:uid="{00000000-0005-0000-0000-0000AD010000}"/>
    <cellStyle name="Heading 2 14" xfId="434" xr:uid="{00000000-0005-0000-0000-0000AE010000}"/>
    <cellStyle name="Heading 2 2" xfId="435" xr:uid="{00000000-0005-0000-0000-0000AF010000}"/>
    <cellStyle name="Heading 2 3" xfId="436" xr:uid="{00000000-0005-0000-0000-0000B0010000}"/>
    <cellStyle name="Heading 2 4" xfId="437" xr:uid="{00000000-0005-0000-0000-0000B1010000}"/>
    <cellStyle name="Heading 2 5" xfId="438" xr:uid="{00000000-0005-0000-0000-0000B2010000}"/>
    <cellStyle name="Heading 2 6" xfId="439" xr:uid="{00000000-0005-0000-0000-0000B3010000}"/>
    <cellStyle name="Heading 2 7" xfId="440" xr:uid="{00000000-0005-0000-0000-0000B4010000}"/>
    <cellStyle name="Heading 2 8" xfId="441" xr:uid="{00000000-0005-0000-0000-0000B5010000}"/>
    <cellStyle name="Heading 2 9" xfId="442" xr:uid="{00000000-0005-0000-0000-0000B6010000}"/>
    <cellStyle name="Heading 3 10" xfId="443" xr:uid="{00000000-0005-0000-0000-0000B7010000}"/>
    <cellStyle name="Heading 3 11" xfId="444" xr:uid="{00000000-0005-0000-0000-0000B8010000}"/>
    <cellStyle name="Heading 3 12" xfId="445" xr:uid="{00000000-0005-0000-0000-0000B9010000}"/>
    <cellStyle name="Heading 3 13" xfId="446" xr:uid="{00000000-0005-0000-0000-0000BA010000}"/>
    <cellStyle name="Heading 3 14" xfId="447" xr:uid="{00000000-0005-0000-0000-0000BB010000}"/>
    <cellStyle name="Heading 3 2" xfId="448" xr:uid="{00000000-0005-0000-0000-0000BC010000}"/>
    <cellStyle name="Heading 3 3" xfId="449" xr:uid="{00000000-0005-0000-0000-0000BD010000}"/>
    <cellStyle name="Heading 3 4" xfId="450" xr:uid="{00000000-0005-0000-0000-0000BE010000}"/>
    <cellStyle name="Heading 3 5" xfId="451" xr:uid="{00000000-0005-0000-0000-0000BF010000}"/>
    <cellStyle name="Heading 3 6" xfId="452" xr:uid="{00000000-0005-0000-0000-0000C0010000}"/>
    <cellStyle name="Heading 3 7" xfId="453" xr:uid="{00000000-0005-0000-0000-0000C1010000}"/>
    <cellStyle name="Heading 3 8" xfId="454" xr:uid="{00000000-0005-0000-0000-0000C2010000}"/>
    <cellStyle name="Heading 3 9" xfId="455" xr:uid="{00000000-0005-0000-0000-0000C3010000}"/>
    <cellStyle name="Heading 4 10" xfId="456" xr:uid="{00000000-0005-0000-0000-0000C4010000}"/>
    <cellStyle name="Heading 4 11" xfId="457" xr:uid="{00000000-0005-0000-0000-0000C5010000}"/>
    <cellStyle name="Heading 4 12" xfId="458" xr:uid="{00000000-0005-0000-0000-0000C6010000}"/>
    <cellStyle name="Heading 4 13" xfId="459" xr:uid="{00000000-0005-0000-0000-0000C7010000}"/>
    <cellStyle name="Heading 4 14" xfId="460" xr:uid="{00000000-0005-0000-0000-0000C8010000}"/>
    <cellStyle name="Heading 4 2" xfId="461" xr:uid="{00000000-0005-0000-0000-0000C9010000}"/>
    <cellStyle name="Heading 4 3" xfId="462" xr:uid="{00000000-0005-0000-0000-0000CA010000}"/>
    <cellStyle name="Heading 4 4" xfId="463" xr:uid="{00000000-0005-0000-0000-0000CB010000}"/>
    <cellStyle name="Heading 4 5" xfId="464" xr:uid="{00000000-0005-0000-0000-0000CC010000}"/>
    <cellStyle name="Heading 4 6" xfId="465" xr:uid="{00000000-0005-0000-0000-0000CD010000}"/>
    <cellStyle name="Heading 4 7" xfId="466" xr:uid="{00000000-0005-0000-0000-0000CE010000}"/>
    <cellStyle name="Heading 4 8" xfId="467" xr:uid="{00000000-0005-0000-0000-0000CF010000}"/>
    <cellStyle name="Heading 4 9" xfId="468" xr:uid="{00000000-0005-0000-0000-0000D0010000}"/>
    <cellStyle name="Hyperlink" xfId="3" builtinId="8"/>
    <cellStyle name="Hyperlink 2" xfId="469" xr:uid="{00000000-0005-0000-0000-0000D2010000}"/>
    <cellStyle name="Hyperlink 3" xfId="470" xr:uid="{00000000-0005-0000-0000-0000D3010000}"/>
    <cellStyle name="Hyperlink 4" xfId="471" xr:uid="{00000000-0005-0000-0000-0000D4010000}"/>
    <cellStyle name="Input 10" xfId="472" xr:uid="{00000000-0005-0000-0000-0000D5010000}"/>
    <cellStyle name="Input 11" xfId="473" xr:uid="{00000000-0005-0000-0000-0000D6010000}"/>
    <cellStyle name="Input 12" xfId="474" xr:uid="{00000000-0005-0000-0000-0000D7010000}"/>
    <cellStyle name="Input 13" xfId="475" xr:uid="{00000000-0005-0000-0000-0000D8010000}"/>
    <cellStyle name="Input 14" xfId="476" xr:uid="{00000000-0005-0000-0000-0000D9010000}"/>
    <cellStyle name="Input 2" xfId="477" xr:uid="{00000000-0005-0000-0000-0000DA010000}"/>
    <cellStyle name="Input 3" xfId="478" xr:uid="{00000000-0005-0000-0000-0000DB010000}"/>
    <cellStyle name="Input 4" xfId="479" xr:uid="{00000000-0005-0000-0000-0000DC010000}"/>
    <cellStyle name="Input 5" xfId="480" xr:uid="{00000000-0005-0000-0000-0000DD010000}"/>
    <cellStyle name="Input 6" xfId="481" xr:uid="{00000000-0005-0000-0000-0000DE010000}"/>
    <cellStyle name="Input 7" xfId="482" xr:uid="{00000000-0005-0000-0000-0000DF010000}"/>
    <cellStyle name="Input 8" xfId="483" xr:uid="{00000000-0005-0000-0000-0000E0010000}"/>
    <cellStyle name="Input 9" xfId="484" xr:uid="{00000000-0005-0000-0000-0000E1010000}"/>
    <cellStyle name="Installed" xfId="485" xr:uid="{00000000-0005-0000-0000-0000E2010000}"/>
    <cellStyle name="Linked Cell 10" xfId="486" xr:uid="{00000000-0005-0000-0000-0000E3010000}"/>
    <cellStyle name="Linked Cell 11" xfId="487" xr:uid="{00000000-0005-0000-0000-0000E4010000}"/>
    <cellStyle name="Linked Cell 12" xfId="488" xr:uid="{00000000-0005-0000-0000-0000E5010000}"/>
    <cellStyle name="Linked Cell 13" xfId="489" xr:uid="{00000000-0005-0000-0000-0000E6010000}"/>
    <cellStyle name="Linked Cell 14" xfId="490" xr:uid="{00000000-0005-0000-0000-0000E7010000}"/>
    <cellStyle name="Linked Cell 2" xfId="491" xr:uid="{00000000-0005-0000-0000-0000E8010000}"/>
    <cellStyle name="Linked Cell 3" xfId="492" xr:uid="{00000000-0005-0000-0000-0000E9010000}"/>
    <cellStyle name="Linked Cell 4" xfId="493" xr:uid="{00000000-0005-0000-0000-0000EA010000}"/>
    <cellStyle name="Linked Cell 5" xfId="494" xr:uid="{00000000-0005-0000-0000-0000EB010000}"/>
    <cellStyle name="Linked Cell 6" xfId="495" xr:uid="{00000000-0005-0000-0000-0000EC010000}"/>
    <cellStyle name="Linked Cell 7" xfId="496" xr:uid="{00000000-0005-0000-0000-0000ED010000}"/>
    <cellStyle name="Linked Cell 8" xfId="497" xr:uid="{00000000-0005-0000-0000-0000EE010000}"/>
    <cellStyle name="Linked Cell 9" xfId="498" xr:uid="{00000000-0005-0000-0000-0000EF010000}"/>
    <cellStyle name="Neutral 10" xfId="499" xr:uid="{00000000-0005-0000-0000-0000F0010000}"/>
    <cellStyle name="Neutral 11" xfId="500" xr:uid="{00000000-0005-0000-0000-0000F1010000}"/>
    <cellStyle name="Neutral 12" xfId="501" xr:uid="{00000000-0005-0000-0000-0000F2010000}"/>
    <cellStyle name="Neutral 13" xfId="502" xr:uid="{00000000-0005-0000-0000-0000F3010000}"/>
    <cellStyle name="Neutral 14" xfId="503" xr:uid="{00000000-0005-0000-0000-0000F4010000}"/>
    <cellStyle name="Neutral 2" xfId="504" xr:uid="{00000000-0005-0000-0000-0000F5010000}"/>
    <cellStyle name="Neutral 3" xfId="505" xr:uid="{00000000-0005-0000-0000-0000F6010000}"/>
    <cellStyle name="Neutral 4" xfId="506" xr:uid="{00000000-0005-0000-0000-0000F7010000}"/>
    <cellStyle name="Neutral 5" xfId="507" xr:uid="{00000000-0005-0000-0000-0000F8010000}"/>
    <cellStyle name="Neutral 6" xfId="508" xr:uid="{00000000-0005-0000-0000-0000F9010000}"/>
    <cellStyle name="Neutral 7" xfId="509" xr:uid="{00000000-0005-0000-0000-0000FA010000}"/>
    <cellStyle name="Neutral 8" xfId="510" xr:uid="{00000000-0005-0000-0000-0000FB010000}"/>
    <cellStyle name="Neutral 9" xfId="511" xr:uid="{00000000-0005-0000-0000-0000FC010000}"/>
    <cellStyle name="Normal" xfId="0" builtinId="0"/>
    <cellStyle name="Normal 10" xfId="512" xr:uid="{00000000-0005-0000-0000-0000FE010000}"/>
    <cellStyle name="Normal 10 2" xfId="2" xr:uid="{00000000-0005-0000-0000-0000FF010000}"/>
    <cellStyle name="Normal 11" xfId="1" xr:uid="{00000000-0005-0000-0000-000000020000}"/>
    <cellStyle name="Normal 18" xfId="513" xr:uid="{00000000-0005-0000-0000-000001020000}"/>
    <cellStyle name="Normal 18 2" xfId="514" xr:uid="{00000000-0005-0000-0000-000002020000}"/>
    <cellStyle name="Normal 2" xfId="515" xr:uid="{00000000-0005-0000-0000-000003020000}"/>
    <cellStyle name="Normal 2 10" xfId="516" xr:uid="{00000000-0005-0000-0000-000004020000}"/>
    <cellStyle name="Normal 2 11" xfId="517" xr:uid="{00000000-0005-0000-0000-000005020000}"/>
    <cellStyle name="Normal 2 12" xfId="518" xr:uid="{00000000-0005-0000-0000-000006020000}"/>
    <cellStyle name="Normal 2 13" xfId="519" xr:uid="{00000000-0005-0000-0000-000007020000}"/>
    <cellStyle name="Normal 2 14" xfId="520" xr:uid="{00000000-0005-0000-0000-000008020000}"/>
    <cellStyle name="Normal 2 15" xfId="521" xr:uid="{00000000-0005-0000-0000-000009020000}"/>
    <cellStyle name="Normal 2 16" xfId="522" xr:uid="{00000000-0005-0000-0000-00000A020000}"/>
    <cellStyle name="Normal 2 17" xfId="523" xr:uid="{00000000-0005-0000-0000-00000B020000}"/>
    <cellStyle name="Normal 2 18" xfId="524" xr:uid="{00000000-0005-0000-0000-00000C020000}"/>
    <cellStyle name="Normal 2 19" xfId="525" xr:uid="{00000000-0005-0000-0000-00000D020000}"/>
    <cellStyle name="Normal 2 2" xfId="526" xr:uid="{00000000-0005-0000-0000-00000E020000}"/>
    <cellStyle name="Normal 2 2 2" xfId="527" xr:uid="{00000000-0005-0000-0000-00000F020000}"/>
    <cellStyle name="Normal 2 20" xfId="528" xr:uid="{00000000-0005-0000-0000-000010020000}"/>
    <cellStyle name="Normal 2 3" xfId="529" xr:uid="{00000000-0005-0000-0000-000011020000}"/>
    <cellStyle name="Normal 2 4" xfId="530" xr:uid="{00000000-0005-0000-0000-000012020000}"/>
    <cellStyle name="Normal 2 5" xfId="531" xr:uid="{00000000-0005-0000-0000-000013020000}"/>
    <cellStyle name="Normal 2 6" xfId="532" xr:uid="{00000000-0005-0000-0000-000014020000}"/>
    <cellStyle name="Normal 2 7" xfId="533" xr:uid="{00000000-0005-0000-0000-000015020000}"/>
    <cellStyle name="Normal 2 8" xfId="534" xr:uid="{00000000-0005-0000-0000-000016020000}"/>
    <cellStyle name="Normal 2 9" xfId="535" xr:uid="{00000000-0005-0000-0000-000017020000}"/>
    <cellStyle name="Normal 2_NC - Project Name - ERP Tables_rev0_SWA" xfId="536" xr:uid="{00000000-0005-0000-0000-000018020000}"/>
    <cellStyle name="Normal 3" xfId="537" xr:uid="{00000000-0005-0000-0000-000019020000}"/>
    <cellStyle name="Normal 3 2" xfId="538" xr:uid="{00000000-0005-0000-0000-00001A020000}"/>
    <cellStyle name="Normal 3 3" xfId="539" xr:uid="{00000000-0005-0000-0000-00001B020000}"/>
    <cellStyle name="Normal 3 4" xfId="540" xr:uid="{00000000-0005-0000-0000-00001C020000}"/>
    <cellStyle name="Normal 3 5" xfId="541" xr:uid="{00000000-0005-0000-0000-00001D020000}"/>
    <cellStyle name="Normal 3 6" xfId="542" xr:uid="{00000000-0005-0000-0000-00001E020000}"/>
    <cellStyle name="Normal 3 7" xfId="543" xr:uid="{00000000-0005-0000-0000-00001F020000}"/>
    <cellStyle name="Normal 3 8" xfId="544" xr:uid="{00000000-0005-0000-0000-000020020000}"/>
    <cellStyle name="Normal 3 9" xfId="545" xr:uid="{00000000-0005-0000-0000-000021020000}"/>
    <cellStyle name="Normal 4" xfId="546" xr:uid="{00000000-0005-0000-0000-000022020000}"/>
    <cellStyle name="Normal 4 2" xfId="547" xr:uid="{00000000-0005-0000-0000-000023020000}"/>
    <cellStyle name="Normal 5" xfId="548" xr:uid="{00000000-0005-0000-0000-000024020000}"/>
    <cellStyle name="Normal 5 2" xfId="549" xr:uid="{00000000-0005-0000-0000-000025020000}"/>
    <cellStyle name="Normal 6" xfId="550" xr:uid="{00000000-0005-0000-0000-000026020000}"/>
    <cellStyle name="Normal 6 2" xfId="551" xr:uid="{00000000-0005-0000-0000-000027020000}"/>
    <cellStyle name="Normal 7" xfId="552" xr:uid="{00000000-0005-0000-0000-000028020000}"/>
    <cellStyle name="Normal 8" xfId="553" xr:uid="{00000000-0005-0000-0000-000029020000}"/>
    <cellStyle name="Normal 9" xfId="554" xr:uid="{00000000-0005-0000-0000-00002A020000}"/>
    <cellStyle name="Note 10" xfId="555" xr:uid="{00000000-0005-0000-0000-00002B020000}"/>
    <cellStyle name="Note 11" xfId="556" xr:uid="{00000000-0005-0000-0000-00002C020000}"/>
    <cellStyle name="Note 12" xfId="557" xr:uid="{00000000-0005-0000-0000-00002D020000}"/>
    <cellStyle name="Note 13" xfId="558" xr:uid="{00000000-0005-0000-0000-00002E020000}"/>
    <cellStyle name="Note 14" xfId="559" xr:uid="{00000000-0005-0000-0000-00002F020000}"/>
    <cellStyle name="Note 15" xfId="560" xr:uid="{00000000-0005-0000-0000-000030020000}"/>
    <cellStyle name="Note 16" xfId="561" xr:uid="{00000000-0005-0000-0000-000031020000}"/>
    <cellStyle name="Note 17" xfId="562" xr:uid="{00000000-0005-0000-0000-000032020000}"/>
    <cellStyle name="Note 18" xfId="563" xr:uid="{00000000-0005-0000-0000-000033020000}"/>
    <cellStyle name="Note 19" xfId="564" xr:uid="{00000000-0005-0000-0000-000034020000}"/>
    <cellStyle name="Note 2" xfId="565" xr:uid="{00000000-0005-0000-0000-000035020000}"/>
    <cellStyle name="Note 20" xfId="566" xr:uid="{00000000-0005-0000-0000-000036020000}"/>
    <cellStyle name="Note 21" xfId="567" xr:uid="{00000000-0005-0000-0000-000037020000}"/>
    <cellStyle name="Note 3" xfId="568" xr:uid="{00000000-0005-0000-0000-000038020000}"/>
    <cellStyle name="Note 4" xfId="569" xr:uid="{00000000-0005-0000-0000-000039020000}"/>
    <cellStyle name="Note 5" xfId="570" xr:uid="{00000000-0005-0000-0000-00003A020000}"/>
    <cellStyle name="Note 6" xfId="571" xr:uid="{00000000-0005-0000-0000-00003B020000}"/>
    <cellStyle name="Note 7" xfId="572" xr:uid="{00000000-0005-0000-0000-00003C020000}"/>
    <cellStyle name="Note 8" xfId="573" xr:uid="{00000000-0005-0000-0000-00003D020000}"/>
    <cellStyle name="Note 9" xfId="574" xr:uid="{00000000-0005-0000-0000-00003E020000}"/>
    <cellStyle name="NumberHideZero" xfId="575" xr:uid="{00000000-0005-0000-0000-00003F020000}"/>
    <cellStyle name="NumberHideZero 2" xfId="576" xr:uid="{00000000-0005-0000-0000-000040020000}"/>
    <cellStyle name="Ordered" xfId="577" xr:uid="{00000000-0005-0000-0000-000041020000}"/>
    <cellStyle name="Output 10" xfId="578" xr:uid="{00000000-0005-0000-0000-000042020000}"/>
    <cellStyle name="Output 11" xfId="579" xr:uid="{00000000-0005-0000-0000-000043020000}"/>
    <cellStyle name="Output 12" xfId="580" xr:uid="{00000000-0005-0000-0000-000044020000}"/>
    <cellStyle name="Output 13" xfId="581" xr:uid="{00000000-0005-0000-0000-000045020000}"/>
    <cellStyle name="Output 14" xfId="582" xr:uid="{00000000-0005-0000-0000-000046020000}"/>
    <cellStyle name="Output 2" xfId="583" xr:uid="{00000000-0005-0000-0000-000047020000}"/>
    <cellStyle name="Output 3" xfId="584" xr:uid="{00000000-0005-0000-0000-000048020000}"/>
    <cellStyle name="Output 4" xfId="585" xr:uid="{00000000-0005-0000-0000-000049020000}"/>
    <cellStyle name="Output 5" xfId="586" xr:uid="{00000000-0005-0000-0000-00004A020000}"/>
    <cellStyle name="Output 6" xfId="587" xr:uid="{00000000-0005-0000-0000-00004B020000}"/>
    <cellStyle name="Output 7" xfId="588" xr:uid="{00000000-0005-0000-0000-00004C020000}"/>
    <cellStyle name="Output 8" xfId="589" xr:uid="{00000000-0005-0000-0000-00004D020000}"/>
    <cellStyle name="Output 9" xfId="590" xr:uid="{00000000-0005-0000-0000-00004E020000}"/>
    <cellStyle name="Percent" xfId="659" builtinId="5"/>
    <cellStyle name="Percent 2" xfId="591" xr:uid="{00000000-0005-0000-0000-000050020000}"/>
    <cellStyle name="Percent 2 10" xfId="592" xr:uid="{00000000-0005-0000-0000-000051020000}"/>
    <cellStyle name="Percent 2 11" xfId="593" xr:uid="{00000000-0005-0000-0000-000052020000}"/>
    <cellStyle name="Percent 2 12" xfId="594" xr:uid="{00000000-0005-0000-0000-000053020000}"/>
    <cellStyle name="Percent 2 13" xfId="595" xr:uid="{00000000-0005-0000-0000-000054020000}"/>
    <cellStyle name="Percent 2 14" xfId="596" xr:uid="{00000000-0005-0000-0000-000055020000}"/>
    <cellStyle name="Percent 2 15" xfId="597" xr:uid="{00000000-0005-0000-0000-000056020000}"/>
    <cellStyle name="Percent 2 16" xfId="598" xr:uid="{00000000-0005-0000-0000-000057020000}"/>
    <cellStyle name="Percent 2 17" xfId="599" xr:uid="{00000000-0005-0000-0000-000058020000}"/>
    <cellStyle name="Percent 2 18" xfId="600" xr:uid="{00000000-0005-0000-0000-000059020000}"/>
    <cellStyle name="Percent 2 19" xfId="601" xr:uid="{00000000-0005-0000-0000-00005A020000}"/>
    <cellStyle name="Percent 2 2" xfId="602" xr:uid="{00000000-0005-0000-0000-00005B020000}"/>
    <cellStyle name="Percent 2 20" xfId="603" xr:uid="{00000000-0005-0000-0000-00005C020000}"/>
    <cellStyle name="Percent 2 3" xfId="604" xr:uid="{00000000-0005-0000-0000-00005D020000}"/>
    <cellStyle name="Percent 2 4" xfId="605" xr:uid="{00000000-0005-0000-0000-00005E020000}"/>
    <cellStyle name="Percent 2 5" xfId="606" xr:uid="{00000000-0005-0000-0000-00005F020000}"/>
    <cellStyle name="Percent 2 6" xfId="607" xr:uid="{00000000-0005-0000-0000-000060020000}"/>
    <cellStyle name="Percent 2 7" xfId="608" xr:uid="{00000000-0005-0000-0000-000061020000}"/>
    <cellStyle name="Percent 2 8" xfId="609" xr:uid="{00000000-0005-0000-0000-000062020000}"/>
    <cellStyle name="Percent 2 9" xfId="610" xr:uid="{00000000-0005-0000-0000-000063020000}"/>
    <cellStyle name="Percent 3" xfId="611" xr:uid="{00000000-0005-0000-0000-000064020000}"/>
    <cellStyle name="Percent 4" xfId="612" xr:uid="{00000000-0005-0000-0000-000065020000}"/>
    <cellStyle name="Percent 5" xfId="613" xr:uid="{00000000-0005-0000-0000-000066020000}"/>
    <cellStyle name="Percent 6" xfId="614" xr:uid="{00000000-0005-0000-0000-000067020000}"/>
    <cellStyle name="Received" xfId="615" xr:uid="{00000000-0005-0000-0000-000068020000}"/>
    <cellStyle name="Red Font" xfId="616" xr:uid="{00000000-0005-0000-0000-000069020000}"/>
    <cellStyle name="Subtotal" xfId="617" xr:uid="{00000000-0005-0000-0000-00006A020000}"/>
    <cellStyle name="Title 10" xfId="618" xr:uid="{00000000-0005-0000-0000-00006B020000}"/>
    <cellStyle name="Title 11" xfId="619" xr:uid="{00000000-0005-0000-0000-00006C020000}"/>
    <cellStyle name="Title 12" xfId="620" xr:uid="{00000000-0005-0000-0000-00006D020000}"/>
    <cellStyle name="Title 13" xfId="621" xr:uid="{00000000-0005-0000-0000-00006E020000}"/>
    <cellStyle name="Title 14" xfId="622" xr:uid="{00000000-0005-0000-0000-00006F020000}"/>
    <cellStyle name="Title 2" xfId="623" xr:uid="{00000000-0005-0000-0000-000070020000}"/>
    <cellStyle name="Title 3" xfId="624" xr:uid="{00000000-0005-0000-0000-000071020000}"/>
    <cellStyle name="Title 4" xfId="625" xr:uid="{00000000-0005-0000-0000-000072020000}"/>
    <cellStyle name="Title 5" xfId="626" xr:uid="{00000000-0005-0000-0000-000073020000}"/>
    <cellStyle name="Title 6" xfId="627" xr:uid="{00000000-0005-0000-0000-000074020000}"/>
    <cellStyle name="Title 7" xfId="628" xr:uid="{00000000-0005-0000-0000-000075020000}"/>
    <cellStyle name="Title 8" xfId="629" xr:uid="{00000000-0005-0000-0000-000076020000}"/>
    <cellStyle name="Title 9" xfId="630" xr:uid="{00000000-0005-0000-0000-000077020000}"/>
    <cellStyle name="Top Border. Aqua" xfId="631" xr:uid="{00000000-0005-0000-0000-000078020000}"/>
    <cellStyle name="Total 10" xfId="632" xr:uid="{00000000-0005-0000-0000-000079020000}"/>
    <cellStyle name="Total 11" xfId="633" xr:uid="{00000000-0005-0000-0000-00007A020000}"/>
    <cellStyle name="Total 12" xfId="634" xr:uid="{00000000-0005-0000-0000-00007B020000}"/>
    <cellStyle name="Total 13" xfId="635" xr:uid="{00000000-0005-0000-0000-00007C020000}"/>
    <cellStyle name="Total 14" xfId="636" xr:uid="{00000000-0005-0000-0000-00007D020000}"/>
    <cellStyle name="Total 2" xfId="637" xr:uid="{00000000-0005-0000-0000-00007E020000}"/>
    <cellStyle name="Total 3" xfId="638" xr:uid="{00000000-0005-0000-0000-00007F020000}"/>
    <cellStyle name="Total 4" xfId="639" xr:uid="{00000000-0005-0000-0000-000080020000}"/>
    <cellStyle name="Total 5" xfId="640" xr:uid="{00000000-0005-0000-0000-000081020000}"/>
    <cellStyle name="Total 6" xfId="641" xr:uid="{00000000-0005-0000-0000-000082020000}"/>
    <cellStyle name="Total 7" xfId="642" xr:uid="{00000000-0005-0000-0000-000083020000}"/>
    <cellStyle name="Total 8" xfId="643" xr:uid="{00000000-0005-0000-0000-000084020000}"/>
    <cellStyle name="Total 9" xfId="644" xr:uid="{00000000-0005-0000-0000-000085020000}"/>
    <cellStyle name="Unlocked" xfId="645" xr:uid="{00000000-0005-0000-0000-000086020000}"/>
    <cellStyle name="Warning Text 10" xfId="646" xr:uid="{00000000-0005-0000-0000-000087020000}"/>
    <cellStyle name="Warning Text 11" xfId="647" xr:uid="{00000000-0005-0000-0000-000088020000}"/>
    <cellStyle name="Warning Text 12" xfId="648" xr:uid="{00000000-0005-0000-0000-000089020000}"/>
    <cellStyle name="Warning Text 13" xfId="649" xr:uid="{00000000-0005-0000-0000-00008A020000}"/>
    <cellStyle name="Warning Text 14" xfId="650" xr:uid="{00000000-0005-0000-0000-00008B020000}"/>
    <cellStyle name="Warning Text 2" xfId="651" xr:uid="{00000000-0005-0000-0000-00008C020000}"/>
    <cellStyle name="Warning Text 3" xfId="652" xr:uid="{00000000-0005-0000-0000-00008D020000}"/>
    <cellStyle name="Warning Text 4" xfId="653" xr:uid="{00000000-0005-0000-0000-00008E020000}"/>
    <cellStyle name="Warning Text 5" xfId="654" xr:uid="{00000000-0005-0000-0000-00008F020000}"/>
    <cellStyle name="Warning Text 6" xfId="655" xr:uid="{00000000-0005-0000-0000-000090020000}"/>
    <cellStyle name="Warning Text 7" xfId="656" xr:uid="{00000000-0005-0000-0000-000091020000}"/>
    <cellStyle name="Warning Text 8" xfId="657" xr:uid="{00000000-0005-0000-0000-000092020000}"/>
    <cellStyle name="Warning Text 9" xfId="658" xr:uid="{00000000-0005-0000-0000-000093020000}"/>
  </cellStyles>
  <dxfs count="27"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ill>
        <patternFill>
          <bgColor theme="0"/>
        </patternFill>
      </fill>
    </dxf>
    <dxf>
      <font>
        <b val="0"/>
        <i val="0"/>
        <strike val="0"/>
        <color auto="1"/>
      </font>
      <fill>
        <patternFill>
          <bgColor theme="9" tint="0.79998168889431442"/>
        </patternFill>
      </fill>
    </dxf>
    <dxf>
      <font>
        <b val="0"/>
        <i val="0"/>
        <strike val="0"/>
        <color auto="1"/>
      </font>
      <fill>
        <patternFill>
          <bgColor theme="9" tint="0.79998168889431442"/>
        </patternFill>
      </fill>
    </dxf>
    <dxf>
      <font>
        <b val="0"/>
        <i val="0"/>
        <strike val="0"/>
        <color auto="1"/>
      </font>
      <fill>
        <patternFill>
          <bgColor theme="9" tint="0.79998168889431442"/>
        </patternFill>
      </fill>
    </dxf>
    <dxf>
      <font>
        <b val="0"/>
        <i val="0"/>
        <strike val="0"/>
        <color auto="1"/>
      </font>
      <fill>
        <patternFill>
          <bgColor theme="9" tint="0.79998168889431442"/>
        </patternFill>
      </fill>
    </dxf>
    <dxf>
      <font>
        <b val="0"/>
        <i val="0"/>
        <strike val="0"/>
        <color auto="1"/>
      </font>
      <fill>
        <patternFill>
          <bgColor theme="9" tint="0.79998168889431442"/>
        </patternFill>
      </fill>
    </dxf>
    <dxf>
      <font>
        <b/>
        <i val="0"/>
        <strike val="0"/>
        <color auto="1"/>
      </font>
      <fill>
        <patternFill>
          <bgColor theme="9" tint="0.79998168889431442"/>
        </patternFill>
      </fill>
    </dxf>
    <dxf>
      <font>
        <b val="0"/>
        <i val="0"/>
        <strike val="0"/>
        <color auto="1"/>
      </font>
      <fill>
        <patternFill>
          <bgColor theme="9" tint="0.79998168889431442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6600"/>
      <color rgb="FFCCFFCC"/>
      <color rgb="FFFF00FF"/>
      <color rgb="FFFFFFC1"/>
      <color rgb="FFA6A6A6"/>
      <color rgb="FF3366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Law%2097%20Advisory%20Board/Admin/OBEEP/LL97/321%20Guide%20Templates/ConEd%20steam-trap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"/>
      <sheetName val="Updates Log"/>
      <sheetName val="Boiler"/>
      <sheetName val="Steam Trap"/>
      <sheetName val="Heating picklists and incentive"/>
      <sheetName val="Orifice Coding"/>
      <sheetName val="NYS TRM Table"/>
      <sheetName val="EFLH"/>
      <sheetName val="Heat of Vapor"/>
      <sheetName val="PLSF Mapping"/>
      <sheetName val="ConEd steam-trap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yc.gov/assets/buildings/apps/pdf_viewer/viewer.html?file=2022GAP_Chapter3_MaintenanceWBwm.pdf&amp;section=conscode_2022" TargetMode="External"/><Relationship Id="rId2" Type="http://schemas.openxmlformats.org/officeDocument/2006/relationships/hyperlink" Target="https://www.nyc.gov/assets/buildings/pdf/321_filing_guide.pdf" TargetMode="External"/><Relationship Id="rId1" Type="http://schemas.openxmlformats.org/officeDocument/2006/relationships/hyperlink" Target="https://www.nyc.gov/assets/buildings/rules/1_RCNY_103-17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3722F-2CB7-4B68-AAAB-05273930E530}">
  <sheetPr>
    <pageSetUpPr fitToPage="1"/>
  </sheetPr>
  <dimension ref="A1:E23"/>
  <sheetViews>
    <sheetView showGridLines="0" tabSelected="1" zoomScaleNormal="100" workbookViewId="0">
      <selection activeCell="E4" sqref="E4"/>
    </sheetView>
  </sheetViews>
  <sheetFormatPr defaultColWidth="9.140625" defaultRowHeight="15"/>
  <cols>
    <col min="1" max="1" width="5.7109375" style="8" customWidth="1"/>
    <col min="2" max="2" width="26.28515625" style="10" customWidth="1"/>
    <col min="3" max="3" width="12.7109375" style="10" customWidth="1"/>
    <col min="4" max="5" width="35.7109375" style="10" customWidth="1"/>
    <col min="6" max="6" width="9.140625" style="10"/>
    <col min="7" max="7" width="5.5703125" style="10" customWidth="1"/>
    <col min="8" max="16384" width="9.140625" style="10"/>
  </cols>
  <sheetData>
    <row r="1" spans="1:5" ht="21" customHeight="1"/>
    <row r="2" spans="1:5" s="7" customFormat="1" ht="23.25">
      <c r="A2" s="5"/>
      <c r="B2" s="179" t="s">
        <v>0</v>
      </c>
      <c r="C2" s="180"/>
      <c r="D2" s="6"/>
    </row>
    <row r="3" spans="1:5" s="7" customFormat="1" ht="23.25">
      <c r="A3" s="5"/>
      <c r="B3" s="240" t="s">
        <v>1</v>
      </c>
      <c r="C3" s="240"/>
      <c r="D3" s="240"/>
      <c r="E3" s="181"/>
    </row>
    <row r="4" spans="1:5" s="7" customFormat="1" ht="20.25">
      <c r="A4" s="5"/>
      <c r="B4" s="249" t="s">
        <v>2</v>
      </c>
      <c r="C4" s="249"/>
      <c r="D4" s="249"/>
      <c r="E4" s="181" t="s">
        <v>200</v>
      </c>
    </row>
    <row r="5" spans="1:5" ht="15.75">
      <c r="B5" s="9"/>
      <c r="C5" s="9"/>
      <c r="D5" s="9"/>
    </row>
    <row r="6" spans="1:5" ht="20.25">
      <c r="B6" s="250" t="s">
        <v>108</v>
      </c>
      <c r="C6" s="251"/>
      <c r="D6" s="251"/>
      <c r="E6" s="252"/>
    </row>
    <row r="7" spans="1:5">
      <c r="B7" s="263"/>
      <c r="C7" s="264"/>
      <c r="D7" s="264"/>
      <c r="E7" s="265"/>
    </row>
    <row r="8" spans="1:5">
      <c r="A8" s="11">
        <f>1</f>
        <v>1</v>
      </c>
      <c r="B8" s="246" t="s">
        <v>192</v>
      </c>
      <c r="C8" s="247"/>
      <c r="D8" s="247"/>
      <c r="E8" s="248"/>
    </row>
    <row r="9" spans="1:5">
      <c r="A9" s="11">
        <f>A8+1</f>
        <v>2</v>
      </c>
      <c r="B9" s="262" t="s">
        <v>189</v>
      </c>
      <c r="C9" s="247"/>
      <c r="D9" s="247"/>
      <c r="E9" s="248"/>
    </row>
    <row r="10" spans="1:5">
      <c r="A10" s="11">
        <f t="shared" ref="A10:A13" si="0">A9+1</f>
        <v>3</v>
      </c>
      <c r="B10" s="239" t="s">
        <v>190</v>
      </c>
      <c r="C10" s="20"/>
      <c r="D10" s="20"/>
      <c r="E10" s="16"/>
    </row>
    <row r="11" spans="1:5">
      <c r="A11" s="11">
        <f t="shared" si="0"/>
        <v>4</v>
      </c>
      <c r="B11" s="246" t="s">
        <v>166</v>
      </c>
      <c r="C11" s="247"/>
      <c r="D11" s="247"/>
      <c r="E11" s="248"/>
    </row>
    <row r="12" spans="1:5">
      <c r="A12" s="11">
        <f>A11+1</f>
        <v>5</v>
      </c>
      <c r="B12" s="246" t="s">
        <v>193</v>
      </c>
      <c r="C12" s="247"/>
      <c r="D12" s="247"/>
      <c r="E12" s="248"/>
    </row>
    <row r="13" spans="1:5">
      <c r="A13" s="11">
        <f t="shared" si="0"/>
        <v>6</v>
      </c>
      <c r="B13" s="246" t="s">
        <v>3</v>
      </c>
      <c r="C13" s="247"/>
      <c r="D13" s="247"/>
      <c r="E13" s="248"/>
    </row>
    <row r="14" spans="1:5">
      <c r="A14" s="11"/>
      <c r="B14" s="17"/>
      <c r="C14" s="20"/>
      <c r="D14" s="20"/>
      <c r="E14" s="16"/>
    </row>
    <row r="15" spans="1:5">
      <c r="B15" s="246" t="s">
        <v>51</v>
      </c>
      <c r="C15" s="247"/>
      <c r="D15" s="247"/>
      <c r="E15" s="248"/>
    </row>
    <row r="16" spans="1:5" ht="49.5" customHeight="1">
      <c r="B16" s="259" t="s">
        <v>113</v>
      </c>
      <c r="C16" s="260"/>
      <c r="D16" s="260"/>
      <c r="E16" s="261"/>
    </row>
    <row r="17" spans="2:5">
      <c r="B17" s="12"/>
      <c r="C17" s="13"/>
      <c r="D17" s="13"/>
      <c r="E17" s="13"/>
    </row>
    <row r="18" spans="2:5" ht="20.25">
      <c r="B18" s="253" t="s">
        <v>109</v>
      </c>
      <c r="C18" s="254"/>
      <c r="D18" s="254"/>
      <c r="E18" s="255"/>
    </row>
    <row r="19" spans="2:5" ht="31.5" customHeight="1">
      <c r="B19" s="14" t="s">
        <v>110</v>
      </c>
      <c r="C19" s="256" t="s">
        <v>4</v>
      </c>
      <c r="D19" s="257"/>
      <c r="E19" s="258"/>
    </row>
    <row r="20" spans="2:5" ht="31.5" customHeight="1">
      <c r="B20" s="17" t="s">
        <v>111</v>
      </c>
      <c r="C20" s="241" t="s">
        <v>5</v>
      </c>
      <c r="D20" s="241"/>
      <c r="E20" s="242"/>
    </row>
    <row r="21" spans="2:5" ht="31.5" customHeight="1">
      <c r="B21" s="19" t="s">
        <v>112</v>
      </c>
      <c r="C21" s="243" t="s">
        <v>203</v>
      </c>
      <c r="D21" s="244"/>
      <c r="E21" s="245"/>
    </row>
    <row r="23" spans="2:5">
      <c r="B23" s="15"/>
    </row>
  </sheetData>
  <sheetProtection algorithmName="SHA-512" hashValue="+Vkgh/lUZ9zBaBXhd3lK0Kh/YVk4iMXJ8dLXgr+Mwdsjwq3Gut6Ugf6LW5YZiIdpbdcKgJfg2IPZvkrENeYa7A==" saltValue="qnlRrNlRtQ3kEbX3o1VV1Q==" spinCount="100000" sheet="1" objects="1" scenarios="1"/>
  <mergeCells count="15">
    <mergeCell ref="B3:D3"/>
    <mergeCell ref="C20:E20"/>
    <mergeCell ref="C21:E21"/>
    <mergeCell ref="B13:E13"/>
    <mergeCell ref="B12:E12"/>
    <mergeCell ref="B4:D4"/>
    <mergeCell ref="B15:E15"/>
    <mergeCell ref="B6:E6"/>
    <mergeCell ref="B18:E18"/>
    <mergeCell ref="C19:E19"/>
    <mergeCell ref="B16:E16"/>
    <mergeCell ref="B11:E11"/>
    <mergeCell ref="B8:E8"/>
    <mergeCell ref="B9:E9"/>
    <mergeCell ref="B7:E7"/>
  </mergeCells>
  <hyperlinks>
    <hyperlink ref="C20" r:id="rId1" xr:uid="{141FDC24-F99B-412D-B0BE-ADD98925D484}"/>
    <hyperlink ref="C21" r:id="rId2" xr:uid="{7CB56797-DF23-4E75-B388-ACA899F5B597}"/>
    <hyperlink ref="C19" r:id="rId3" location="page=41" xr:uid="{75C27082-A166-4CE4-946C-59E23192B103}"/>
  </hyperlinks>
  <printOptions horizontalCentered="1"/>
  <pageMargins left="0.2" right="0.2" top="0.25" bottom="0.25" header="0" footer="0"/>
  <pageSetup orientation="landscape" r:id="rId4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E08A-F46E-4CC2-9C59-0E045DA9D347}">
  <sheetPr>
    <pageSetUpPr fitToPage="1"/>
  </sheetPr>
  <dimension ref="A1:G28"/>
  <sheetViews>
    <sheetView showGridLines="0" zoomScaleNormal="100" zoomScaleSheetLayoutView="80" workbookViewId="0">
      <selection activeCell="D2" sqref="D2:E2"/>
    </sheetView>
  </sheetViews>
  <sheetFormatPr defaultColWidth="9.140625" defaultRowHeight="15"/>
  <cols>
    <col min="1" max="1" width="5.7109375" style="38" customWidth="1"/>
    <col min="2" max="2" width="22.7109375" style="39" customWidth="1"/>
    <col min="3" max="3" width="31.7109375" style="39" customWidth="1"/>
    <col min="4" max="4" width="20.7109375" style="39" customWidth="1"/>
    <col min="5" max="5" width="37.7109375" style="39" customWidth="1"/>
    <col min="6" max="6" width="23.5703125" style="39" customWidth="1"/>
    <col min="7" max="7" width="9.140625" style="39"/>
    <col min="8" max="10" width="9.140625" style="39" customWidth="1"/>
    <col min="11" max="16384" width="9.140625" style="39"/>
  </cols>
  <sheetData>
    <row r="1" spans="1:7" ht="21" customHeight="1" thickBot="1">
      <c r="F1" s="40"/>
      <c r="G1" s="41"/>
    </row>
    <row r="2" spans="1:7" ht="20.25">
      <c r="B2" s="275" t="s">
        <v>6</v>
      </c>
      <c r="C2" s="276"/>
      <c r="D2" s="286" t="s">
        <v>152</v>
      </c>
      <c r="E2" s="287"/>
      <c r="F2" s="42"/>
    </row>
    <row r="3" spans="1:7" ht="15.75" thickBot="1">
      <c r="B3" s="59" t="s">
        <v>7</v>
      </c>
      <c r="C3" s="172"/>
      <c r="D3" s="43"/>
      <c r="F3" s="43"/>
      <c r="G3" s="41"/>
    </row>
    <row r="4" spans="1:7" ht="15.75" thickBot="1"/>
    <row r="5" spans="1:7" s="46" customFormat="1" ht="20.25">
      <c r="A5" s="44"/>
      <c r="B5" s="277" t="s">
        <v>136</v>
      </c>
      <c r="C5" s="278"/>
      <c r="D5" s="45"/>
      <c r="E5" s="45"/>
      <c r="F5" s="45"/>
    </row>
    <row r="6" spans="1:7">
      <c r="B6" s="91" t="s">
        <v>8</v>
      </c>
      <c r="C6" s="173"/>
      <c r="D6" s="47"/>
      <c r="F6" s="47"/>
      <c r="G6" s="41"/>
    </row>
    <row r="7" spans="1:7">
      <c r="B7" s="91" t="s">
        <v>9</v>
      </c>
      <c r="C7" s="174"/>
      <c r="D7" s="47"/>
      <c r="F7" s="47"/>
      <c r="G7" s="41"/>
    </row>
    <row r="8" spans="1:7">
      <c r="B8" s="91" t="s">
        <v>10</v>
      </c>
      <c r="C8" s="174"/>
      <c r="D8" s="47"/>
      <c r="F8" s="47"/>
      <c r="G8" s="41"/>
    </row>
    <row r="9" spans="1:7">
      <c r="B9" s="91" t="s">
        <v>11</v>
      </c>
      <c r="C9" s="175"/>
      <c r="D9" s="47"/>
      <c r="F9" s="47"/>
      <c r="G9" s="41"/>
    </row>
    <row r="10" spans="1:7">
      <c r="B10" s="91" t="s">
        <v>50</v>
      </c>
      <c r="C10" s="175"/>
      <c r="D10" s="47"/>
      <c r="F10" s="47"/>
      <c r="G10" s="41"/>
    </row>
    <row r="11" spans="1:7">
      <c r="B11" s="94" t="s">
        <v>17</v>
      </c>
      <c r="C11" s="21" t="str">
        <f>IF(OR(LEN(C10)=7,ISBLANK(C10)),"good","error")</f>
        <v>good</v>
      </c>
      <c r="D11" s="47"/>
      <c r="E11" s="47"/>
      <c r="F11" s="47"/>
      <c r="G11" s="41"/>
    </row>
    <row r="12" spans="1:7" ht="63" customHeight="1">
      <c r="B12" s="91" t="s">
        <v>52</v>
      </c>
      <c r="C12" s="176"/>
      <c r="D12" s="96" t="s">
        <v>153</v>
      </c>
      <c r="E12" s="47"/>
      <c r="F12" s="47"/>
      <c r="G12" s="41"/>
    </row>
    <row r="13" spans="1:7">
      <c r="B13" s="91" t="s">
        <v>91</v>
      </c>
      <c r="C13" s="176"/>
      <c r="D13" s="47"/>
      <c r="E13" s="47"/>
      <c r="F13" s="47"/>
      <c r="G13" s="41"/>
    </row>
    <row r="14" spans="1:7">
      <c r="B14" s="94" t="s">
        <v>17</v>
      </c>
      <c r="C14" s="21" t="str">
        <f>IF(OR(LEN(C13)=5,ISBLANK(C13)),"good","error")</f>
        <v>good</v>
      </c>
      <c r="D14" s="47"/>
      <c r="E14" s="47"/>
      <c r="F14" s="47"/>
      <c r="G14" s="41"/>
    </row>
    <row r="15" spans="1:7" ht="15.75" thickBot="1">
      <c r="B15" s="217" t="s">
        <v>53</v>
      </c>
      <c r="C15" s="177"/>
      <c r="D15" s="47"/>
      <c r="E15" s="47"/>
      <c r="F15" s="47"/>
      <c r="G15" s="41"/>
    </row>
    <row r="16" spans="1:7" ht="15.75" thickBot="1"/>
    <row r="17" spans="2:6" ht="31.5" customHeight="1">
      <c r="B17" s="279" t="s">
        <v>137</v>
      </c>
      <c r="C17" s="280"/>
      <c r="D17" s="222"/>
      <c r="E17" s="223" t="str">
        <f>IF(D17="","",VLOOKUP(D17,'Dropdown List '!F3:G9,2))</f>
        <v/>
      </c>
    </row>
    <row r="18" spans="2:6" ht="31.5" customHeight="1" thickBot="1">
      <c r="B18" s="281" t="s">
        <v>138</v>
      </c>
      <c r="C18" s="282"/>
      <c r="D18" s="224"/>
      <c r="E18" s="225" t="str">
        <f>IF(D18="","",VLOOKUP(D18,'Dropdown List '!F3:G9,2))</f>
        <v/>
      </c>
    </row>
    <row r="19" spans="2:6" ht="15.75" thickBot="1"/>
    <row r="20" spans="2:6" ht="15.75">
      <c r="B20" s="283" t="s">
        <v>14</v>
      </c>
      <c r="C20" s="284"/>
      <c r="D20" s="284"/>
      <c r="E20" s="285"/>
      <c r="F20" s="42"/>
    </row>
    <row r="21" spans="2:6">
      <c r="B21" s="266"/>
      <c r="C21" s="267"/>
      <c r="D21" s="267"/>
      <c r="E21" s="268"/>
      <c r="F21" s="96" t="s">
        <v>153</v>
      </c>
    </row>
    <row r="22" spans="2:6">
      <c r="B22" s="269"/>
      <c r="C22" s="270"/>
      <c r="D22" s="270"/>
      <c r="E22" s="271"/>
    </row>
    <row r="23" spans="2:6">
      <c r="B23" s="269"/>
      <c r="C23" s="270"/>
      <c r="D23" s="270"/>
      <c r="E23" s="271"/>
    </row>
    <row r="24" spans="2:6">
      <c r="B24" s="269"/>
      <c r="C24" s="270"/>
      <c r="D24" s="270"/>
      <c r="E24" s="271"/>
    </row>
    <row r="25" spans="2:6">
      <c r="B25" s="269"/>
      <c r="C25" s="270"/>
      <c r="D25" s="270"/>
      <c r="E25" s="271"/>
    </row>
    <row r="26" spans="2:6">
      <c r="B26" s="269"/>
      <c r="C26" s="270"/>
      <c r="D26" s="270"/>
      <c r="E26" s="271"/>
    </row>
    <row r="27" spans="2:6">
      <c r="B27" s="269"/>
      <c r="C27" s="270"/>
      <c r="D27" s="270"/>
      <c r="E27" s="271"/>
    </row>
    <row r="28" spans="2:6" ht="15.75" thickBot="1">
      <c r="B28" s="272"/>
      <c r="C28" s="273"/>
      <c r="D28" s="273"/>
      <c r="E28" s="274"/>
    </row>
  </sheetData>
  <sheetProtection algorithmName="SHA-512" hashValue="hD2VtNOiEbmDb4lJ7ebH16kzHgqIpuIiBGudKo5bm2plKXLZ22NgPzzvbVQqfXdf1qCrMjTHBUWMQdhZhvpP9w==" saltValue="fAXEzSxNevJf0gpizyaZnw==" spinCount="100000" sheet="1" objects="1" scenarios="1"/>
  <mergeCells count="7">
    <mergeCell ref="B21:E28"/>
    <mergeCell ref="B2:C2"/>
    <mergeCell ref="B5:C5"/>
    <mergeCell ref="B17:C17"/>
    <mergeCell ref="B18:C18"/>
    <mergeCell ref="B20:E20"/>
    <mergeCell ref="D2:E2"/>
  </mergeCells>
  <conditionalFormatting sqref="C11">
    <cfRule type="containsText" dxfId="26" priority="2" operator="containsText" text="error">
      <formula>NOT(ISERROR(SEARCH("error",C11)))</formula>
    </cfRule>
  </conditionalFormatting>
  <conditionalFormatting sqref="C14">
    <cfRule type="containsText" dxfId="25" priority="1" operator="containsText" text="error">
      <formula>NOT(ISERROR(SEARCH("error",C14)))</formula>
    </cfRule>
  </conditionalFormatting>
  <printOptions horizontalCentered="1"/>
  <pageMargins left="0.2" right="0.2" top="0.25" bottom="0.25" header="0" footer="0"/>
  <pageSetup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E39A06-FB34-49EC-9658-F5C3C1399EFC}">
          <x14:formula1>
            <xm:f>'Dropdown List '!$F$3:$F$9</xm:f>
          </x14:formula1>
          <xm:sqref>D17:D18</xm:sqref>
        </x14:dataValidation>
        <x14:dataValidation type="list" allowBlank="1" showInputMessage="1" showErrorMessage="1" xr:uid="{E6200667-A7AD-4C2A-9429-FC66A7BEC572}">
          <x14:formula1>
            <xm:f>'Dropdown List '!$B$3:$B$7</xm:f>
          </x14:formula1>
          <xm:sqref>C6</xm:sqref>
        </x14:dataValidation>
        <x14:dataValidation type="list" allowBlank="1" showInputMessage="1" showErrorMessage="1" xr:uid="{582A5565-DBFF-477C-9E0D-8255E14D05A2}">
          <x14:formula1>
            <xm:f>'Dropdown List '!$D$3:$D$4</xm:f>
          </x14:formula1>
          <xm:sqref>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1563-2EF8-49E2-9D50-30D5975F0326}">
  <sheetPr>
    <tabColor theme="6" tint="0.59999389629810485"/>
    <pageSetUpPr fitToPage="1"/>
  </sheetPr>
  <dimension ref="A1:Y51"/>
  <sheetViews>
    <sheetView showGridLines="0" showWhiteSpace="0" zoomScaleNormal="100" zoomScaleSheetLayoutView="80" zoomScalePageLayoutView="80" workbookViewId="0">
      <selection activeCell="D2" sqref="D2"/>
    </sheetView>
  </sheetViews>
  <sheetFormatPr defaultRowHeight="15"/>
  <cols>
    <col min="1" max="1" width="5.7109375" style="63" customWidth="1"/>
    <col min="2" max="2" width="43.7109375" style="67" customWidth="1"/>
    <col min="3" max="3" width="44.7109375" style="61" customWidth="1"/>
    <col min="4" max="4" width="34" style="61" customWidth="1"/>
    <col min="5" max="5" width="45.5703125" style="73" bestFit="1" customWidth="1"/>
    <col min="6" max="7" width="9.140625" style="73"/>
    <col min="8" max="8" width="10.85546875" style="73" customWidth="1"/>
    <col min="9" max="9" width="8" style="73" bestFit="1" customWidth="1"/>
    <col min="10" max="11" width="9.140625" style="73"/>
    <col min="12" max="12" width="9.140625" style="73" customWidth="1"/>
    <col min="13" max="13" width="13.140625" style="61" customWidth="1"/>
    <col min="14" max="16384" width="9.140625" style="61"/>
  </cols>
  <sheetData>
    <row r="1" spans="1:25" s="100" customFormat="1" ht="20.25">
      <c r="A1" s="98"/>
      <c r="B1" s="99"/>
    </row>
    <row r="2" spans="1:25" s="53" customFormat="1" ht="23.25">
      <c r="A2" s="51"/>
      <c r="B2" s="298" t="s">
        <v>15</v>
      </c>
      <c r="C2" s="298"/>
      <c r="D2" s="97" t="s">
        <v>152</v>
      </c>
      <c r="E2" s="52"/>
      <c r="F2" s="52"/>
      <c r="G2" s="52"/>
      <c r="H2" s="52"/>
      <c r="I2" s="52"/>
      <c r="J2" s="52"/>
      <c r="K2" s="52"/>
      <c r="L2" s="52"/>
    </row>
    <row r="3" spans="1:25" s="55" customFormat="1" ht="21" customHeight="1" thickBot="1">
      <c r="A3" s="5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25" s="55" customFormat="1" ht="15.75" customHeight="1">
      <c r="A4" s="54"/>
      <c r="B4" s="56" t="s">
        <v>29</v>
      </c>
      <c r="C4" s="109"/>
      <c r="E4" s="52"/>
      <c r="F4" s="57"/>
      <c r="G4" s="52"/>
      <c r="H4" s="52"/>
      <c r="I4" s="52"/>
      <c r="J4" s="52"/>
      <c r="K4" s="52"/>
      <c r="L4" s="52"/>
    </row>
    <row r="5" spans="1:25" s="55" customFormat="1" ht="15.75" customHeight="1">
      <c r="A5" s="54"/>
      <c r="B5" s="58" t="s">
        <v>55</v>
      </c>
      <c r="C5" s="110"/>
      <c r="D5" s="97" t="s">
        <v>98</v>
      </c>
      <c r="E5" s="52"/>
      <c r="G5" s="52"/>
      <c r="H5" s="52"/>
      <c r="I5" s="52"/>
      <c r="J5" s="52"/>
      <c r="K5" s="52"/>
      <c r="L5" s="52"/>
    </row>
    <row r="6" spans="1:25" s="55" customFormat="1" ht="15.75" customHeight="1">
      <c r="A6" s="54"/>
      <c r="B6" s="94" t="s">
        <v>17</v>
      </c>
      <c r="C6" s="21" t="str">
        <f>IF(OR(C5&gt;=DATEVALUE("11/15/2019"),ISBLANK(C5)),"good","error")</f>
        <v>good</v>
      </c>
      <c r="E6" s="52"/>
      <c r="F6" s="57"/>
      <c r="G6" s="52"/>
      <c r="H6" s="52"/>
      <c r="I6" s="52"/>
      <c r="J6" s="52"/>
      <c r="K6" s="52"/>
      <c r="L6" s="52"/>
    </row>
    <row r="7" spans="1:25" s="55" customFormat="1" ht="31.5" customHeight="1" thickBot="1">
      <c r="A7" s="54"/>
      <c r="B7" s="59" t="s">
        <v>54</v>
      </c>
      <c r="C7" s="22" t="str">
        <f>IF(C4="","",VLOOKUP(C4,'Dropdown List '!I3:J6,2))</f>
        <v/>
      </c>
      <c r="E7" s="52"/>
      <c r="F7" s="57"/>
      <c r="G7" s="52"/>
      <c r="H7" s="52"/>
      <c r="I7" s="52"/>
      <c r="J7" s="52"/>
      <c r="K7" s="52"/>
      <c r="L7" s="52"/>
    </row>
    <row r="8" spans="1:25" s="55" customFormat="1" ht="15.75" customHeight="1" thickBot="1">
      <c r="A8" s="54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25" ht="15.75" customHeight="1">
      <c r="B9" s="303" t="s">
        <v>134</v>
      </c>
      <c r="C9" s="304"/>
      <c r="D9" s="42"/>
      <c r="E9" s="46"/>
      <c r="F9" s="46"/>
      <c r="G9" s="46"/>
      <c r="H9" s="46"/>
      <c r="I9" s="46"/>
      <c r="J9" s="46"/>
      <c r="K9" s="46"/>
      <c r="L9" s="46"/>
      <c r="M9" s="65"/>
    </row>
    <row r="10" spans="1:25" ht="45">
      <c r="B10" s="91" t="s">
        <v>199</v>
      </c>
      <c r="C10" s="111"/>
      <c r="E10" s="46"/>
      <c r="F10" s="46"/>
      <c r="G10" s="46"/>
      <c r="H10" s="46"/>
      <c r="I10" s="46"/>
      <c r="J10" s="46"/>
      <c r="K10" s="46"/>
      <c r="L10" s="46"/>
      <c r="M10" s="65"/>
    </row>
    <row r="11" spans="1:25">
      <c r="B11" s="91" t="s">
        <v>66</v>
      </c>
      <c r="C11" s="23" t="str">
        <f>IF(C10="","",ROUNDUP(C10/5,0))</f>
        <v/>
      </c>
      <c r="E11" s="46"/>
      <c r="F11" s="46"/>
      <c r="G11" s="46"/>
      <c r="H11" s="46"/>
      <c r="I11" s="46"/>
      <c r="J11" s="46"/>
      <c r="K11" s="46"/>
      <c r="L11" s="46"/>
      <c r="M11" s="65"/>
    </row>
    <row r="12" spans="1:25">
      <c r="B12" s="101"/>
      <c r="C12" s="102"/>
      <c r="D12" s="73"/>
    </row>
    <row r="13" spans="1:25">
      <c r="A13" s="60"/>
      <c r="B13" s="299" t="s">
        <v>194</v>
      </c>
      <c r="C13" s="111"/>
      <c r="E13" s="46"/>
      <c r="F13" s="46"/>
      <c r="G13" s="46"/>
      <c r="H13" s="46"/>
      <c r="I13" s="46"/>
      <c r="J13" s="46"/>
      <c r="K13" s="46"/>
      <c r="L13" s="46"/>
      <c r="M13" s="65"/>
      <c r="N13" s="69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25">
      <c r="A14" s="60"/>
      <c r="B14" s="300"/>
      <c r="C14" s="111"/>
      <c r="E14" s="46"/>
      <c r="F14" s="46"/>
      <c r="G14" s="46"/>
      <c r="H14" s="46"/>
      <c r="I14" s="46"/>
      <c r="J14" s="46"/>
      <c r="K14" s="46"/>
      <c r="L14" s="46"/>
      <c r="M14" s="65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1:25">
      <c r="A15" s="60"/>
      <c r="B15" s="301"/>
      <c r="C15" s="111"/>
      <c r="E15" s="46"/>
      <c r="F15" s="46"/>
      <c r="G15" s="46"/>
      <c r="H15" s="46"/>
      <c r="I15" s="46"/>
      <c r="J15" s="46"/>
      <c r="K15" s="46"/>
      <c r="L15" s="46"/>
      <c r="M15" s="65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</row>
    <row r="16" spans="1:25">
      <c r="A16" s="60"/>
      <c r="B16" s="101"/>
      <c r="C16" s="103"/>
      <c r="D16" s="46"/>
      <c r="E16" s="46"/>
      <c r="F16" s="46"/>
      <c r="G16" s="46"/>
      <c r="H16" s="46"/>
      <c r="I16" s="46"/>
      <c r="J16" s="46"/>
      <c r="K16" s="46"/>
      <c r="L16" s="46"/>
      <c r="M16" s="65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</row>
    <row r="17" spans="1:13">
      <c r="A17" s="60"/>
      <c r="B17" s="91" t="s">
        <v>18</v>
      </c>
      <c r="C17" s="112"/>
      <c r="D17" s="104" t="s">
        <v>98</v>
      </c>
      <c r="E17" s="46"/>
      <c r="F17" s="46"/>
      <c r="G17" s="46"/>
      <c r="H17" s="46"/>
      <c r="I17" s="46"/>
      <c r="J17" s="46"/>
      <c r="K17" s="46"/>
      <c r="L17" s="46"/>
    </row>
    <row r="18" spans="1:13">
      <c r="A18" s="60"/>
      <c r="B18" s="94" t="s">
        <v>17</v>
      </c>
      <c r="C18" s="21" t="str">
        <f>IF(OR(C17&gt;=DATEVALUE("11/15/2019"),ISBLANK(C17)),"good","error")</f>
        <v>good</v>
      </c>
      <c r="E18" s="46"/>
      <c r="F18" s="46"/>
      <c r="G18" s="46"/>
      <c r="H18" s="46"/>
      <c r="I18" s="46"/>
      <c r="J18" s="46"/>
      <c r="K18" s="46"/>
      <c r="L18" s="46"/>
    </row>
    <row r="19" spans="1:13">
      <c r="A19" s="60"/>
      <c r="B19" s="91" t="s">
        <v>195</v>
      </c>
      <c r="C19" s="113"/>
      <c r="E19" s="46"/>
      <c r="F19" s="46"/>
      <c r="G19" s="46"/>
      <c r="H19" s="46"/>
      <c r="I19" s="46"/>
      <c r="J19" s="46"/>
      <c r="K19" s="46"/>
      <c r="L19" s="46"/>
      <c r="M19" s="69"/>
    </row>
    <row r="20" spans="1:13" ht="15.75">
      <c r="A20" s="60"/>
      <c r="B20" s="229" t="s">
        <v>172</v>
      </c>
      <c r="C20" s="23" t="str">
        <f>IF(ISBLANK(C10),"",IF(C19&gt;=C11,"Yes","No"))</f>
        <v/>
      </c>
      <c r="E20" s="1"/>
      <c r="F20" s="2"/>
      <c r="G20" s="2"/>
      <c r="H20" s="2"/>
      <c r="I20" s="1"/>
      <c r="J20" s="2"/>
      <c r="K20" s="2"/>
      <c r="L20" s="2"/>
    </row>
    <row r="21" spans="1:13" ht="31.5" customHeight="1">
      <c r="A21" s="60"/>
      <c r="B21" s="91" t="s">
        <v>183</v>
      </c>
      <c r="C21" s="111"/>
      <c r="E21" s="46"/>
      <c r="F21" s="46"/>
      <c r="G21" s="46"/>
      <c r="H21" s="46"/>
      <c r="I21" s="46"/>
      <c r="J21" s="46"/>
      <c r="K21" s="46"/>
      <c r="L21" s="46"/>
      <c r="M21" s="69"/>
    </row>
    <row r="22" spans="1:13" ht="31.5" customHeight="1" thickBot="1">
      <c r="A22" s="60"/>
      <c r="B22" s="217" t="s">
        <v>77</v>
      </c>
      <c r="C22" s="143" t="str">
        <f>IF(C21="","",IF(C21=0,"No - remainder of worksheet can be left blank.","Yes - fill out the remainder of this worksheet."))</f>
        <v/>
      </c>
      <c r="E22" s="46"/>
      <c r="F22" s="46"/>
      <c r="G22" s="46"/>
      <c r="H22" s="46"/>
      <c r="I22" s="46"/>
      <c r="J22" s="46"/>
      <c r="K22" s="46"/>
      <c r="L22" s="46"/>
      <c r="M22" s="69"/>
    </row>
    <row r="23" spans="1:13" ht="15.75" thickBot="1">
      <c r="C23" s="67"/>
      <c r="D23" s="105"/>
      <c r="E23" s="46"/>
      <c r="F23" s="46"/>
      <c r="G23" s="46"/>
      <c r="H23" s="46"/>
      <c r="I23" s="46"/>
      <c r="J23" s="46"/>
      <c r="K23" s="46"/>
      <c r="L23" s="46"/>
      <c r="M23" s="69"/>
    </row>
    <row r="24" spans="1:13" ht="15.75">
      <c r="B24" s="290" t="s">
        <v>135</v>
      </c>
      <c r="C24" s="291"/>
      <c r="D24" s="292"/>
      <c r="E24" s="46"/>
      <c r="F24" s="46"/>
      <c r="G24" s="46"/>
      <c r="H24" s="46"/>
      <c r="I24" s="46"/>
      <c r="J24" s="46"/>
      <c r="K24" s="46"/>
      <c r="L24" s="46"/>
      <c r="M24" s="69"/>
    </row>
    <row r="25" spans="1:13">
      <c r="A25" s="60"/>
      <c r="B25" s="293" t="s">
        <v>82</v>
      </c>
      <c r="C25" s="93" t="s">
        <v>78</v>
      </c>
      <c r="D25" s="112"/>
      <c r="E25" s="46"/>
      <c r="F25" s="46"/>
      <c r="G25" s="46"/>
      <c r="H25" s="46"/>
      <c r="I25" s="46"/>
      <c r="J25" s="46"/>
      <c r="K25" s="46"/>
      <c r="L25" s="46"/>
      <c r="M25" s="69"/>
    </row>
    <row r="26" spans="1:13">
      <c r="A26" s="60"/>
      <c r="B26" s="293"/>
      <c r="C26" s="95" t="s">
        <v>17</v>
      </c>
      <c r="D26" s="21" t="str">
        <f>IF(D25="","good",IF(OR(D25&lt;C17),"error","good"))</f>
        <v>good</v>
      </c>
      <c r="E26" s="46"/>
      <c r="F26" s="46"/>
      <c r="G26" s="46"/>
      <c r="H26" s="46"/>
      <c r="I26" s="46"/>
      <c r="J26" s="46"/>
      <c r="K26" s="46"/>
      <c r="L26" s="46"/>
      <c r="M26" s="69"/>
    </row>
    <row r="27" spans="1:13" ht="30">
      <c r="A27" s="60"/>
      <c r="B27" s="293"/>
      <c r="C27" s="93" t="s">
        <v>24</v>
      </c>
      <c r="D27" s="167" t="str">
        <f>IF(ISBLANK('Submittal Information'!D17),"",SUM(D39+D34+D44+D49))</f>
        <v/>
      </c>
      <c r="E27" s="46"/>
      <c r="F27" s="46"/>
      <c r="G27" s="46"/>
      <c r="H27" s="46"/>
      <c r="I27" s="46"/>
      <c r="J27" s="46"/>
      <c r="K27" s="46"/>
      <c r="L27" s="46"/>
      <c r="M27" s="69"/>
    </row>
    <row r="28" spans="1:13">
      <c r="A28" s="60"/>
      <c r="B28" s="101"/>
      <c r="C28" s="46"/>
      <c r="D28" s="168"/>
      <c r="E28" s="46"/>
      <c r="F28" s="46"/>
      <c r="G28" s="46"/>
      <c r="H28" s="46"/>
      <c r="I28" s="46"/>
      <c r="J28" s="46"/>
      <c r="K28" s="46"/>
      <c r="L28" s="46"/>
      <c r="M28" s="69"/>
    </row>
    <row r="29" spans="1:13">
      <c r="A29" s="60"/>
      <c r="B29" s="302" t="s">
        <v>114</v>
      </c>
      <c r="C29" s="93" t="s">
        <v>16</v>
      </c>
      <c r="D29" s="167" t="str">
        <f>IF(ISBLANK('Submittal Information'!D17),"",'Submittal Information'!D17)</f>
        <v/>
      </c>
      <c r="E29" s="97" t="s">
        <v>173</v>
      </c>
      <c r="F29" s="46"/>
      <c r="G29" s="46"/>
      <c r="H29" s="46"/>
      <c r="I29" s="46"/>
      <c r="J29" s="46"/>
      <c r="K29" s="46"/>
      <c r="L29" s="46"/>
      <c r="M29" s="62"/>
    </row>
    <row r="30" spans="1:13">
      <c r="B30" s="302"/>
      <c r="C30" s="93" t="s">
        <v>76</v>
      </c>
      <c r="D30" s="167" t="str">
        <f>IF(ISBLANK('Submittal Information'!D18),"",'Submittal Information'!D18)</f>
        <v/>
      </c>
      <c r="E30" s="46"/>
      <c r="F30" s="46"/>
      <c r="G30" s="46"/>
      <c r="H30" s="46"/>
      <c r="I30" s="46"/>
      <c r="J30" s="46"/>
      <c r="K30" s="46"/>
      <c r="L30" s="46"/>
      <c r="M30" s="65"/>
    </row>
    <row r="31" spans="1:13">
      <c r="B31" s="169"/>
      <c r="C31" s="67"/>
      <c r="D31" s="170"/>
      <c r="E31" s="46"/>
      <c r="F31" s="46"/>
      <c r="G31" s="46"/>
      <c r="H31" s="46"/>
      <c r="I31" s="46"/>
      <c r="J31" s="46"/>
      <c r="K31" s="46"/>
      <c r="L31" s="46"/>
      <c r="M31" s="69"/>
    </row>
    <row r="32" spans="1:13" ht="30">
      <c r="A32" s="60"/>
      <c r="B32" s="294" t="s">
        <v>79</v>
      </c>
      <c r="C32" s="93" t="s">
        <v>21</v>
      </c>
      <c r="D32" s="111"/>
      <c r="E32" s="46"/>
      <c r="F32" s="46"/>
      <c r="G32" s="46"/>
      <c r="H32" s="46"/>
      <c r="I32" s="46"/>
      <c r="J32" s="46"/>
      <c r="K32" s="46"/>
      <c r="L32" s="46"/>
    </row>
    <row r="33" spans="1:12" ht="45">
      <c r="A33" s="60"/>
      <c r="B33" s="295"/>
      <c r="C33" s="72" t="s">
        <v>184</v>
      </c>
      <c r="D33" s="111"/>
      <c r="E33" s="1"/>
      <c r="F33" s="2"/>
      <c r="G33" s="2"/>
      <c r="H33" s="2"/>
      <c r="I33" s="74"/>
      <c r="J33" s="46"/>
      <c r="K33" s="46"/>
      <c r="L33" s="46"/>
    </row>
    <row r="34" spans="1:12" ht="45">
      <c r="A34" s="60"/>
      <c r="B34" s="295"/>
      <c r="C34" s="72" t="s">
        <v>185</v>
      </c>
      <c r="D34" s="111"/>
      <c r="E34" s="1"/>
      <c r="F34" s="2"/>
      <c r="G34" s="2"/>
      <c r="H34" s="2"/>
      <c r="I34" s="74"/>
      <c r="J34" s="46"/>
      <c r="K34" s="46"/>
      <c r="L34" s="46"/>
    </row>
    <row r="35" spans="1:12" ht="15.75">
      <c r="A35" s="60"/>
      <c r="B35" s="296"/>
      <c r="C35" s="226" t="s">
        <v>172</v>
      </c>
      <c r="D35" s="23" t="str">
        <f>IF(ISBLANK(D32),"",IF(D32=(SUM(D33:D34)),"Yes","No"))</f>
        <v/>
      </c>
      <c r="E35" s="1"/>
      <c r="F35" s="2"/>
      <c r="G35" s="2"/>
      <c r="H35" s="2"/>
      <c r="I35" s="1"/>
      <c r="J35" s="2"/>
      <c r="K35" s="2"/>
      <c r="L35" s="2"/>
    </row>
    <row r="36" spans="1:12" ht="15.75">
      <c r="A36" s="60"/>
      <c r="B36" s="70"/>
      <c r="C36" s="71"/>
      <c r="D36" s="4"/>
      <c r="E36" s="3"/>
      <c r="F36" s="3"/>
      <c r="G36" s="3"/>
      <c r="H36" s="3"/>
      <c r="I36" s="3"/>
      <c r="J36" s="3"/>
      <c r="K36" s="3"/>
      <c r="L36" s="3"/>
    </row>
    <row r="37" spans="1:12">
      <c r="A37" s="60"/>
      <c r="B37" s="288" t="s">
        <v>80</v>
      </c>
      <c r="C37" s="72" t="s">
        <v>197</v>
      </c>
      <c r="D37" s="122"/>
    </row>
    <row r="38" spans="1:12" ht="30">
      <c r="A38" s="60"/>
      <c r="B38" s="288"/>
      <c r="C38" s="72" t="s">
        <v>19</v>
      </c>
      <c r="D38" s="111"/>
      <c r="E38" s="1"/>
      <c r="F38" s="2"/>
      <c r="G38" s="2"/>
      <c r="H38" s="2"/>
      <c r="I38" s="74"/>
      <c r="J38" s="46"/>
      <c r="K38" s="46"/>
      <c r="L38" s="46"/>
    </row>
    <row r="39" spans="1:12" ht="30">
      <c r="A39" s="60"/>
      <c r="B39" s="288"/>
      <c r="C39" s="72" t="s">
        <v>20</v>
      </c>
      <c r="D39" s="111"/>
      <c r="E39" s="1"/>
      <c r="F39" s="228"/>
      <c r="G39" s="2"/>
      <c r="H39" s="2"/>
      <c r="I39" s="74"/>
      <c r="J39" s="46"/>
      <c r="K39" s="46"/>
      <c r="L39" s="46"/>
    </row>
    <row r="40" spans="1:12" ht="15.75">
      <c r="A40" s="60"/>
      <c r="B40" s="288"/>
      <c r="C40" s="226" t="s">
        <v>172</v>
      </c>
      <c r="D40" s="23" t="str">
        <f>IF(ISBLANK(D37),"",IF(D37=(SUM(D38:D39)),"Yes","No"))</f>
        <v/>
      </c>
      <c r="E40" s="1"/>
      <c r="F40" s="2"/>
      <c r="G40" s="2"/>
      <c r="H40" s="2"/>
      <c r="I40" s="1"/>
      <c r="J40" s="2"/>
      <c r="K40" s="2"/>
      <c r="L40" s="2"/>
    </row>
    <row r="41" spans="1:12" ht="15.75">
      <c r="A41" s="60"/>
      <c r="B41" s="70"/>
      <c r="C41" s="67"/>
      <c r="D41" s="171"/>
      <c r="E41" s="1"/>
      <c r="F41" s="2"/>
      <c r="G41" s="2"/>
      <c r="H41" s="2"/>
      <c r="I41" s="3"/>
      <c r="J41" s="106"/>
      <c r="K41" s="106"/>
      <c r="L41" s="106"/>
    </row>
    <row r="42" spans="1:12" ht="30">
      <c r="A42" s="60"/>
      <c r="B42" s="288" t="s">
        <v>22</v>
      </c>
      <c r="C42" s="72" t="s">
        <v>198</v>
      </c>
      <c r="D42" s="122"/>
    </row>
    <row r="43" spans="1:12" ht="30">
      <c r="A43" s="60"/>
      <c r="B43" s="288"/>
      <c r="C43" s="72" t="s">
        <v>23</v>
      </c>
      <c r="D43" s="122"/>
      <c r="E43" s="1"/>
      <c r="F43" s="2"/>
      <c r="G43" s="2"/>
      <c r="H43" s="2"/>
      <c r="I43" s="74"/>
      <c r="J43" s="46"/>
      <c r="K43" s="46"/>
      <c r="L43" s="46"/>
    </row>
    <row r="44" spans="1:12" ht="15.75">
      <c r="A44" s="60"/>
      <c r="B44" s="288"/>
      <c r="C44" s="72" t="s">
        <v>196</v>
      </c>
      <c r="D44" s="111"/>
      <c r="E44" s="1"/>
      <c r="F44" s="2"/>
      <c r="G44" s="2"/>
      <c r="H44" s="2"/>
      <c r="I44" s="74"/>
      <c r="J44" s="46"/>
      <c r="K44" s="46"/>
      <c r="L44" s="46"/>
    </row>
    <row r="45" spans="1:12" ht="15.75">
      <c r="A45" s="60"/>
      <c r="B45" s="288"/>
      <c r="C45" s="226" t="s">
        <v>172</v>
      </c>
      <c r="D45" s="92" t="str">
        <f>IF(ISBLANK(D42),"",IF(D42=(SUM(D43:D44)),"Yes","No"))</f>
        <v/>
      </c>
      <c r="E45" s="1"/>
      <c r="F45" s="2"/>
      <c r="G45" s="2"/>
      <c r="H45" s="2"/>
      <c r="I45" s="1"/>
      <c r="J45" s="2"/>
      <c r="K45" s="2"/>
      <c r="L45" s="2"/>
    </row>
    <row r="46" spans="1:12" ht="15.75">
      <c r="A46" s="60"/>
      <c r="B46" s="70"/>
      <c r="C46" s="71"/>
      <c r="D46" s="4"/>
      <c r="E46" s="3"/>
      <c r="F46" s="3"/>
      <c r="G46" s="3"/>
      <c r="H46" s="3"/>
      <c r="I46" s="3"/>
      <c r="J46" s="3"/>
      <c r="K46" s="3"/>
      <c r="L46" s="3"/>
    </row>
    <row r="47" spans="1:12" ht="45">
      <c r="A47" s="60"/>
      <c r="B47" s="288" t="s">
        <v>81</v>
      </c>
      <c r="C47" s="72" t="s">
        <v>122</v>
      </c>
      <c r="D47" s="122"/>
    </row>
    <row r="48" spans="1:12" ht="30">
      <c r="A48" s="60"/>
      <c r="B48" s="288"/>
      <c r="C48" s="72" t="s">
        <v>25</v>
      </c>
      <c r="D48" s="111"/>
      <c r="E48" s="1"/>
      <c r="F48" s="2"/>
      <c r="G48" s="2"/>
      <c r="H48" s="2"/>
      <c r="I48" s="74"/>
      <c r="J48" s="46"/>
      <c r="K48" s="46"/>
      <c r="L48" s="46"/>
    </row>
    <row r="49" spans="1:12" ht="30">
      <c r="A49" s="60"/>
      <c r="B49" s="288"/>
      <c r="C49" s="72" t="s">
        <v>26</v>
      </c>
      <c r="D49" s="111"/>
      <c r="E49" s="1"/>
      <c r="F49" s="2"/>
      <c r="G49" s="2"/>
      <c r="H49" s="2"/>
      <c r="I49" s="74"/>
      <c r="J49" s="46"/>
      <c r="K49" s="46"/>
      <c r="L49" s="46"/>
    </row>
    <row r="50" spans="1:12" ht="16.5" thickBot="1">
      <c r="A50" s="60"/>
      <c r="B50" s="289"/>
      <c r="C50" s="227" t="s">
        <v>172</v>
      </c>
      <c r="D50" s="143" t="str">
        <f>IF(ISBLANK(D47),"",IF(D47=(SUM(D48:D49)),"Yes","No"))</f>
        <v/>
      </c>
      <c r="E50" s="1"/>
      <c r="F50" s="2"/>
      <c r="G50" s="2"/>
      <c r="H50" s="2"/>
      <c r="I50" s="1"/>
      <c r="J50" s="2"/>
      <c r="K50" s="2"/>
      <c r="L50" s="2"/>
    </row>
    <row r="51" spans="1:12" ht="15.75">
      <c r="A51" s="60"/>
      <c r="B51" s="107"/>
      <c r="C51" s="108"/>
      <c r="D51" s="89"/>
      <c r="E51" s="1"/>
      <c r="F51" s="2"/>
      <c r="G51" s="2"/>
      <c r="H51" s="2"/>
      <c r="I51" s="1"/>
      <c r="J51" s="2"/>
      <c r="K51" s="2"/>
      <c r="L51" s="2"/>
    </row>
  </sheetData>
  <sheetProtection algorithmName="SHA-512" hashValue="7x05xQBfCUiflAnhs/UtetRfNawppk72Z3zsPBvd0GRkuhAPsNoD2YQtF7aXMB3N4JCvpWZTmR3Q0dGzevy+aQ==" saltValue="jRPYztdhpJek/yMYOsXmEg==" spinCount="100000" sheet="1" objects="1" scenarios="1"/>
  <mergeCells count="11">
    <mergeCell ref="N15:Y15"/>
    <mergeCell ref="B2:C2"/>
    <mergeCell ref="B13:B15"/>
    <mergeCell ref="B29:B30"/>
    <mergeCell ref="B9:C9"/>
    <mergeCell ref="B42:B45"/>
    <mergeCell ref="B47:B50"/>
    <mergeCell ref="B24:D24"/>
    <mergeCell ref="B25:B27"/>
    <mergeCell ref="B37:B40"/>
    <mergeCell ref="B32:B35"/>
  </mergeCells>
  <conditionalFormatting sqref="A20:XFD20 A35 C35:XFD35 A40:XFD40 A45:XFD45 A50:XFD50">
    <cfRule type="beginsWith" dxfId="24" priority="2" operator="beginsWith" text="No">
      <formula>LEFT(A20,LEN("No"))="No"</formula>
    </cfRule>
  </conditionalFormatting>
  <conditionalFormatting sqref="C17:C22">
    <cfRule type="containsText" dxfId="23" priority="4" operator="containsText" text="error">
      <formula>NOT(ISERROR(SEARCH("error",C17)))</formula>
    </cfRule>
  </conditionalFormatting>
  <conditionalFormatting sqref="D1 D3 D8 C10:C11 D12 C13:C15 D16 D23">
    <cfRule type="containsText" dxfId="22" priority="6" operator="containsText" text="error">
      <formula>NOT(ISERROR(SEARCH("error",C1)))</formula>
    </cfRule>
  </conditionalFormatting>
  <conditionalFormatting sqref="D25:D1048576 C4:C7">
    <cfRule type="containsText" dxfId="21" priority="5" operator="containsText" text="error">
      <formula>NOT(ISERROR(SEARCH("error",C4)))</formula>
    </cfRule>
  </conditionalFormatting>
  <pageMargins left="0.7" right="0.7" top="0.74739583333333337" bottom="0.75" header="0.3" footer="0.3"/>
  <pageSetup scale="65" orientation="portrait" r:id="rId1"/>
  <ignoredErrors>
    <ignoredError sqref="A38:A3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5413004-0D3F-4FF8-8FED-969D9805F57F}">
          <x14:formula1>
            <xm:f>'Dropdown List '!$L$3:$L$6</xm:f>
          </x14:formula1>
          <xm:sqref>D16 C13:C15</xm:sqref>
        </x14:dataValidation>
        <x14:dataValidation type="list" allowBlank="1" showInputMessage="1" showErrorMessage="1" xr:uid="{70E13480-9E5B-4B55-9244-2936A59EB93C}">
          <x14:formula1>
            <xm:f>'Dropdown List '!$I$3:$I$4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2DA52-DA51-441A-B41B-31206E11566C}">
  <sheetPr>
    <tabColor theme="6" tint="0.59999389629810485"/>
    <pageSetUpPr fitToPage="1"/>
  </sheetPr>
  <dimension ref="A1:M33"/>
  <sheetViews>
    <sheetView showGridLines="0" zoomScaleNormal="100" zoomScaleSheetLayoutView="80" workbookViewId="0">
      <selection activeCell="D2" sqref="D2"/>
    </sheetView>
  </sheetViews>
  <sheetFormatPr defaultRowHeight="15"/>
  <cols>
    <col min="1" max="1" width="5.7109375" style="48" customWidth="1"/>
    <col min="2" max="2" width="43.42578125" style="49" customWidth="1"/>
    <col min="3" max="3" width="50.7109375" style="50" customWidth="1"/>
    <col min="4" max="4" width="51.7109375" style="50" customWidth="1"/>
    <col min="5" max="5" width="9.140625" style="50"/>
    <col min="6" max="6" width="11.140625" style="48" customWidth="1"/>
    <col min="7" max="7" width="9.140625" style="50"/>
    <col min="8" max="8" width="66" style="50" customWidth="1"/>
    <col min="9" max="16384" width="9.140625" style="50"/>
  </cols>
  <sheetData>
    <row r="1" spans="1:13" ht="21" customHeight="1"/>
    <row r="2" spans="1:13" s="53" customFormat="1" ht="23.25">
      <c r="A2" s="51"/>
      <c r="B2" s="298" t="s">
        <v>27</v>
      </c>
      <c r="C2" s="298"/>
      <c r="D2" s="97" t="s">
        <v>152</v>
      </c>
      <c r="E2" s="52"/>
      <c r="F2" s="52"/>
      <c r="G2" s="52"/>
      <c r="H2" s="52"/>
      <c r="I2" s="52"/>
      <c r="J2" s="52"/>
      <c r="K2" s="52"/>
      <c r="L2" s="52"/>
    </row>
    <row r="3" spans="1:13" s="55" customFormat="1" ht="21" customHeight="1" thickBot="1">
      <c r="A3" s="5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s="61" customFormat="1">
      <c r="A4" s="60"/>
      <c r="B4" s="90" t="s">
        <v>18</v>
      </c>
      <c r="C4" s="124"/>
      <c r="D4" s="97" t="s">
        <v>98</v>
      </c>
      <c r="E4" s="46"/>
      <c r="F4" s="46"/>
      <c r="G4" s="46"/>
      <c r="H4" s="46"/>
      <c r="I4" s="46"/>
      <c r="J4" s="46"/>
      <c r="K4" s="46"/>
      <c r="L4" s="46"/>
      <c r="M4" s="62"/>
    </row>
    <row r="5" spans="1:13" s="61" customFormat="1">
      <c r="A5" s="60"/>
      <c r="B5" s="94" t="s">
        <v>17</v>
      </c>
      <c r="C5" s="21" t="str">
        <f>IF(OR(C4&gt;=DATEVALUE("11/15/2019"),ISBLANK(C4)),"good","error")</f>
        <v>good</v>
      </c>
      <c r="E5" s="46"/>
      <c r="F5" s="46"/>
      <c r="G5" s="46"/>
      <c r="H5" s="46"/>
      <c r="I5" s="46"/>
      <c r="J5" s="46"/>
      <c r="K5" s="46"/>
      <c r="L5" s="46"/>
      <c r="M5" s="62"/>
    </row>
    <row r="6" spans="1:13" s="61" customFormat="1">
      <c r="A6" s="60"/>
      <c r="B6" s="91" t="s">
        <v>89</v>
      </c>
      <c r="C6" s="110"/>
      <c r="E6" s="46"/>
      <c r="F6" s="46"/>
      <c r="G6" s="46"/>
      <c r="H6" s="46"/>
      <c r="I6" s="46"/>
      <c r="J6" s="46"/>
      <c r="K6" s="46"/>
      <c r="L6" s="46"/>
      <c r="M6" s="62"/>
    </row>
    <row r="7" spans="1:13" s="61" customFormat="1" ht="15.75" thickBot="1">
      <c r="A7" s="63"/>
      <c r="B7" s="64" t="s">
        <v>17</v>
      </c>
      <c r="C7" s="24" t="str">
        <f>IF(C6="","good",IF(OR(C6&lt;C4),"error","good"))</f>
        <v>good</v>
      </c>
      <c r="E7" s="46"/>
      <c r="F7" s="46"/>
      <c r="G7" s="46"/>
      <c r="H7" s="46"/>
      <c r="I7" s="46"/>
      <c r="J7" s="46"/>
      <c r="K7" s="46"/>
      <c r="L7" s="46"/>
      <c r="M7" s="65"/>
    </row>
    <row r="8" spans="1:13" s="61" customFormat="1" ht="15.75" thickBot="1">
      <c r="A8" s="63"/>
      <c r="B8" s="66"/>
      <c r="C8" s="67"/>
      <c r="D8" s="68"/>
      <c r="E8" s="46"/>
      <c r="F8" s="46"/>
      <c r="G8" s="46"/>
      <c r="H8" s="46"/>
      <c r="I8" s="46"/>
      <c r="J8" s="46"/>
      <c r="K8" s="46"/>
      <c r="L8" s="46"/>
      <c r="M8" s="69"/>
    </row>
    <row r="9" spans="1:13" s="61" customFormat="1">
      <c r="A9" s="60"/>
      <c r="B9" s="312" t="s">
        <v>28</v>
      </c>
      <c r="C9" s="218" t="s">
        <v>95</v>
      </c>
      <c r="D9" s="31" t="str">
        <f>IF('Submittal Information'!D17="","",'Submittal Information'!D17)</f>
        <v/>
      </c>
      <c r="E9" s="97" t="s">
        <v>173</v>
      </c>
      <c r="F9" s="46"/>
      <c r="G9" s="46"/>
      <c r="H9" s="46"/>
      <c r="I9" s="46"/>
      <c r="J9" s="46"/>
      <c r="K9" s="46"/>
      <c r="L9" s="46"/>
    </row>
    <row r="10" spans="1:13" s="61" customFormat="1">
      <c r="A10" s="60"/>
      <c r="B10" s="293"/>
      <c r="C10" s="93" t="s">
        <v>29</v>
      </c>
      <c r="D10" s="123"/>
      <c r="E10" s="46"/>
      <c r="F10" s="46"/>
      <c r="G10" s="46"/>
      <c r="H10" s="46"/>
      <c r="I10" s="46"/>
      <c r="J10" s="46"/>
      <c r="K10" s="46"/>
      <c r="L10" s="46"/>
    </row>
    <row r="11" spans="1:13" s="61" customFormat="1" ht="31.5" customHeight="1">
      <c r="A11" s="60"/>
      <c r="B11" s="293"/>
      <c r="C11" s="93" t="s">
        <v>63</v>
      </c>
      <c r="D11" s="30" t="str">
        <f>IF(D10="","",VLOOKUP(D10,'Dropdown List '!N3:O5,2))</f>
        <v/>
      </c>
      <c r="E11" s="46"/>
      <c r="F11" s="46"/>
      <c r="G11" s="46"/>
      <c r="H11" s="46"/>
      <c r="I11" s="46"/>
      <c r="J11" s="46"/>
      <c r="K11" s="46"/>
      <c r="L11" s="46"/>
    </row>
    <row r="12" spans="1:13" s="61" customFormat="1">
      <c r="A12" s="60"/>
      <c r="B12" s="70"/>
      <c r="C12" s="71"/>
      <c r="D12" s="4"/>
      <c r="E12" s="3"/>
      <c r="F12" s="3"/>
      <c r="G12" s="3"/>
      <c r="H12" s="3"/>
      <c r="I12" s="3"/>
      <c r="J12" s="3"/>
      <c r="K12" s="3"/>
      <c r="L12" s="3"/>
    </row>
    <row r="13" spans="1:13" s="61" customFormat="1">
      <c r="A13" s="60"/>
      <c r="B13" s="288" t="s">
        <v>177</v>
      </c>
      <c r="C13" s="72" t="s">
        <v>83</v>
      </c>
      <c r="D13" s="122"/>
      <c r="E13" s="73"/>
      <c r="F13" s="73"/>
      <c r="G13" s="73"/>
      <c r="H13" s="46"/>
      <c r="I13" s="73"/>
      <c r="J13" s="73"/>
      <c r="K13" s="73"/>
      <c r="L13" s="73"/>
    </row>
    <row r="14" spans="1:13" s="61" customFormat="1" ht="30">
      <c r="A14" s="60"/>
      <c r="B14" s="288"/>
      <c r="C14" s="72" t="s">
        <v>84</v>
      </c>
      <c r="D14" s="111"/>
      <c r="E14" s="1"/>
      <c r="F14" s="2"/>
      <c r="G14" s="2"/>
      <c r="H14" s="2"/>
      <c r="I14" s="74"/>
      <c r="J14" s="46"/>
      <c r="K14" s="46"/>
      <c r="L14" s="46"/>
    </row>
    <row r="15" spans="1:13" s="61" customFormat="1" ht="15.75">
      <c r="A15" s="60"/>
      <c r="B15" s="308"/>
      <c r="C15" s="226" t="s">
        <v>172</v>
      </c>
      <c r="D15" s="23" t="str">
        <f>IF(ISBLANK(D13),"",IF(D13=D14,"Yes","No"))</f>
        <v/>
      </c>
      <c r="E15" s="1"/>
      <c r="F15" s="2"/>
      <c r="G15" s="2"/>
      <c r="H15" s="2"/>
      <c r="I15" s="1"/>
      <c r="J15" s="2"/>
      <c r="K15" s="2"/>
      <c r="L15" s="2"/>
    </row>
    <row r="16" spans="1:13" s="61" customFormat="1" ht="15.75">
      <c r="A16" s="60"/>
      <c r="B16" s="288"/>
      <c r="C16" s="313" t="s">
        <v>85</v>
      </c>
      <c r="D16" s="314"/>
      <c r="E16" s="1"/>
      <c r="F16" s="2"/>
      <c r="G16" s="2"/>
      <c r="H16" s="2"/>
      <c r="I16" s="74"/>
      <c r="J16" s="46"/>
      <c r="K16" s="46"/>
      <c r="L16" s="46"/>
    </row>
    <row r="17" spans="1:12" s="61" customFormat="1" ht="60">
      <c r="A17" s="60"/>
      <c r="B17" s="288"/>
      <c r="C17" s="75" t="s">
        <v>174</v>
      </c>
      <c r="D17" s="111"/>
      <c r="E17" s="1"/>
      <c r="F17" s="2"/>
      <c r="G17" s="2"/>
      <c r="H17" s="2"/>
      <c r="I17" s="74"/>
      <c r="J17" s="46"/>
      <c r="K17" s="46"/>
      <c r="L17" s="46"/>
    </row>
    <row r="18" spans="1:12" s="61" customFormat="1" ht="45">
      <c r="A18" s="60"/>
      <c r="B18" s="288"/>
      <c r="C18" s="75" t="s">
        <v>175</v>
      </c>
      <c r="D18" s="111"/>
      <c r="E18" s="1"/>
      <c r="F18" s="2"/>
      <c r="G18" s="2"/>
      <c r="H18" s="2"/>
      <c r="I18" s="74"/>
      <c r="J18" s="46"/>
      <c r="K18" s="46"/>
      <c r="L18" s="46"/>
    </row>
    <row r="19" spans="1:12" s="61" customFormat="1" ht="30">
      <c r="A19" s="60"/>
      <c r="B19" s="288"/>
      <c r="C19" s="75" t="s">
        <v>176</v>
      </c>
      <c r="D19" s="25" t="str">
        <f>IF(D18="","",ROUNDUP(D18/D17,3))</f>
        <v/>
      </c>
      <c r="E19" s="97" t="s">
        <v>115</v>
      </c>
      <c r="F19" s="2"/>
      <c r="G19" s="2"/>
      <c r="H19" s="2"/>
      <c r="I19" s="74"/>
      <c r="J19" s="46"/>
      <c r="K19" s="46"/>
      <c r="L19" s="46"/>
    </row>
    <row r="20" spans="1:12" s="61" customFormat="1" ht="16.5" thickBot="1">
      <c r="A20" s="60"/>
      <c r="B20" s="289"/>
      <c r="C20" s="227" t="s">
        <v>172</v>
      </c>
      <c r="D20" s="143" t="str">
        <f>IF(ISBLANK(D17),"",IF(AND(D19&gt;=0.25,D17&gt;=D18),"Yes","No"))</f>
        <v/>
      </c>
      <c r="E20" s="1"/>
      <c r="F20" s="2"/>
      <c r="G20" s="2"/>
      <c r="H20" s="2"/>
      <c r="I20" s="1"/>
      <c r="J20" s="2"/>
      <c r="K20" s="2"/>
      <c r="L20" s="2"/>
    </row>
    <row r="21" spans="1:12" ht="11.25" customHeight="1" thickBot="1"/>
    <row r="22" spans="1:12" s="61" customFormat="1">
      <c r="A22" s="60"/>
      <c r="B22" s="309" t="s">
        <v>30</v>
      </c>
      <c r="C22" s="114" t="s">
        <v>96</v>
      </c>
      <c r="D22" s="115" t="str">
        <f>IF('Submittal Information'!D18="","",'Submittal Information'!D18)</f>
        <v/>
      </c>
      <c r="E22" s="97"/>
      <c r="F22" s="46"/>
      <c r="G22" s="46"/>
      <c r="H22" s="46"/>
      <c r="I22" s="46"/>
      <c r="J22" s="46"/>
      <c r="K22" s="46"/>
      <c r="L22" s="46"/>
    </row>
    <row r="23" spans="1:12" s="61" customFormat="1">
      <c r="A23" s="60"/>
      <c r="B23" s="310"/>
      <c r="C23" s="93" t="s">
        <v>29</v>
      </c>
      <c r="D23" s="121"/>
      <c r="E23" s="46"/>
      <c r="F23" s="46"/>
      <c r="G23" s="46"/>
      <c r="H23" s="46"/>
      <c r="I23" s="46"/>
      <c r="J23" s="46"/>
      <c r="K23" s="46"/>
      <c r="L23" s="46"/>
    </row>
    <row r="24" spans="1:12" s="61" customFormat="1" ht="31.5" customHeight="1">
      <c r="A24" s="60"/>
      <c r="B24" s="311"/>
      <c r="C24" s="93" t="s">
        <v>63</v>
      </c>
      <c r="D24" s="116" t="str">
        <f>IF(D23="","",VLOOKUP(D23,'Dropdown List '!N3:O5,2))</f>
        <v/>
      </c>
      <c r="E24" s="46"/>
      <c r="F24" s="46"/>
      <c r="G24" s="46"/>
      <c r="H24" s="46"/>
      <c r="I24" s="46"/>
      <c r="J24" s="46"/>
      <c r="K24" s="46"/>
      <c r="L24" s="46"/>
    </row>
    <row r="25" spans="1:12" s="61" customFormat="1">
      <c r="A25" s="60"/>
      <c r="B25" s="117"/>
      <c r="C25" s="71"/>
      <c r="D25" s="118"/>
      <c r="E25" s="3"/>
      <c r="F25" s="3"/>
      <c r="G25" s="3"/>
      <c r="H25" s="3"/>
      <c r="I25" s="3"/>
      <c r="J25" s="3"/>
      <c r="K25" s="3"/>
      <c r="L25" s="3"/>
    </row>
    <row r="26" spans="1:12" s="61" customFormat="1">
      <c r="A26" s="60"/>
      <c r="B26" s="305" t="s">
        <v>177</v>
      </c>
      <c r="C26" s="72" t="s">
        <v>86</v>
      </c>
      <c r="D26" s="120"/>
      <c r="E26" s="73"/>
      <c r="F26" s="73"/>
      <c r="G26" s="73"/>
      <c r="H26" s="46"/>
      <c r="I26" s="73"/>
      <c r="J26" s="73"/>
      <c r="K26" s="73"/>
      <c r="L26" s="73"/>
    </row>
    <row r="27" spans="1:12" s="61" customFormat="1" ht="30">
      <c r="A27" s="60"/>
      <c r="B27" s="306"/>
      <c r="C27" s="72" t="s">
        <v>87</v>
      </c>
      <c r="D27" s="230"/>
      <c r="E27" s="1"/>
      <c r="F27" s="2"/>
      <c r="G27" s="2"/>
      <c r="H27" s="2"/>
      <c r="I27" s="74"/>
      <c r="J27" s="46"/>
      <c r="K27" s="46"/>
      <c r="L27" s="46"/>
    </row>
    <row r="28" spans="1:12" s="61" customFormat="1" ht="15.75">
      <c r="A28" s="60"/>
      <c r="B28" s="306"/>
      <c r="C28" s="226" t="s">
        <v>172</v>
      </c>
      <c r="D28" s="231" t="str">
        <f>IF(ISBLANK(D26),"",IF(D26=D27,"Yes","No"))</f>
        <v/>
      </c>
      <c r="E28" s="1"/>
      <c r="F28" s="2"/>
      <c r="G28" s="2"/>
      <c r="H28" s="2"/>
      <c r="I28" s="1"/>
      <c r="J28" s="2"/>
      <c r="K28" s="2"/>
      <c r="L28" s="2"/>
    </row>
    <row r="29" spans="1:12" s="61" customFormat="1" ht="15.75">
      <c r="A29" s="60"/>
      <c r="B29" s="306"/>
      <c r="C29" s="313" t="s">
        <v>88</v>
      </c>
      <c r="D29" s="315"/>
      <c r="E29" s="1"/>
      <c r="F29" s="2"/>
      <c r="G29" s="2"/>
      <c r="H29" s="2"/>
      <c r="I29" s="74"/>
      <c r="J29" s="46"/>
      <c r="K29" s="46"/>
      <c r="L29" s="46"/>
    </row>
    <row r="30" spans="1:12" s="61" customFormat="1" ht="63">
      <c r="A30" s="60"/>
      <c r="B30" s="306"/>
      <c r="C30" s="75" t="s">
        <v>174</v>
      </c>
      <c r="D30" s="120"/>
      <c r="E30" s="1"/>
      <c r="F30" s="2"/>
      <c r="G30" s="2"/>
      <c r="H30" s="2"/>
      <c r="I30" s="74"/>
      <c r="J30" s="46"/>
      <c r="K30" s="46"/>
      <c r="L30" s="46"/>
    </row>
    <row r="31" spans="1:12" s="61" customFormat="1" ht="47.25">
      <c r="A31" s="60"/>
      <c r="B31" s="306"/>
      <c r="C31" s="75" t="s">
        <v>175</v>
      </c>
      <c r="D31" s="120"/>
      <c r="E31" s="2"/>
      <c r="F31" s="2"/>
      <c r="G31" s="2"/>
      <c r="H31" s="2"/>
      <c r="I31" s="74"/>
      <c r="J31" s="46"/>
      <c r="K31" s="46"/>
      <c r="L31" s="46"/>
    </row>
    <row r="32" spans="1:12" s="61" customFormat="1" ht="31.5">
      <c r="A32" s="60"/>
      <c r="B32" s="306"/>
      <c r="C32" s="75" t="s">
        <v>176</v>
      </c>
      <c r="D32" s="119" t="str">
        <f>IF(D31="","",ROUNDUP(D31/D30,3))</f>
        <v/>
      </c>
      <c r="E32" s="97" t="s">
        <v>115</v>
      </c>
      <c r="F32" s="2"/>
      <c r="G32" s="2"/>
      <c r="H32" s="2"/>
      <c r="I32" s="74"/>
      <c r="J32" s="46"/>
      <c r="K32" s="46"/>
      <c r="L32" s="46"/>
    </row>
    <row r="33" spans="1:12" s="61" customFormat="1" ht="16.5" thickBot="1">
      <c r="A33" s="60"/>
      <c r="B33" s="307"/>
      <c r="C33" s="232" t="s">
        <v>172</v>
      </c>
      <c r="D33" s="233" t="str">
        <f>IF(ISBLANK(D30),"",IF(AND(D32&gt;=0.25,D30&gt;=D31),"Yes","No"))</f>
        <v/>
      </c>
      <c r="E33" s="1"/>
      <c r="F33" s="2"/>
      <c r="G33" s="2"/>
      <c r="H33" s="2"/>
      <c r="I33" s="1"/>
      <c r="J33" s="2"/>
      <c r="K33" s="2"/>
      <c r="L33" s="2"/>
    </row>
  </sheetData>
  <sheetProtection algorithmName="SHA-512" hashValue="g6Z7p3skiF9igvzHqcdUkVVV1e/u1PzVajZB4wEGpM4gKRanlXPPWqQVu4CaFj07uWaNvVASn0PuHUqLQfFx4w==" saltValue="wgDnTrEwou6mR3qmWN6FWg==" spinCount="100000" sheet="1" objects="1" scenarios="1"/>
  <mergeCells count="7">
    <mergeCell ref="B26:B33"/>
    <mergeCell ref="B2:C2"/>
    <mergeCell ref="B13:B20"/>
    <mergeCell ref="B22:B24"/>
    <mergeCell ref="B9:B11"/>
    <mergeCell ref="C16:D16"/>
    <mergeCell ref="C29:D29"/>
  </mergeCells>
  <phoneticPr fontId="29" type="noConversion"/>
  <conditionalFormatting sqref="A15:XFD15 A20:XFD20 A28:XFD28 A33:XFD33">
    <cfRule type="beginsWith" dxfId="20" priority="1" operator="beginsWith" text="No">
      <formula>LEFT(A15,LEN("No"))="No"</formula>
    </cfRule>
  </conditionalFormatting>
  <conditionalFormatting sqref="C4:C7 D23:D26">
    <cfRule type="containsText" dxfId="19" priority="7" operator="containsText" text="error">
      <formula>NOT(ISERROR(SEARCH("error",C4)))</formula>
    </cfRule>
  </conditionalFormatting>
  <conditionalFormatting sqref="D8:D15 D17:D21 D30:D1048576 D1 D3">
    <cfRule type="containsText" dxfId="18" priority="12" operator="containsText" text="error">
      <formula>NOT(ISERROR(SEARCH("error",D1)))</formula>
    </cfRule>
  </conditionalFormatting>
  <conditionalFormatting sqref="D28">
    <cfRule type="containsText" dxfId="17" priority="4" operator="containsText" text="error">
      <formula>NOT(ISERROR(SEARCH("error",D28)))</formula>
    </cfRule>
  </conditionalFormatting>
  <pageMargins left="0.7" right="0.7" top="0.75" bottom="0.75" header="0.3" footer="0.3"/>
  <pageSetup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BC88C3-D161-42F8-9DF2-7C880AB86E04}">
          <x14:formula1>
            <xm:f>'Dropdown List '!$N$3:$N$5</xm:f>
          </x14:formula1>
          <xm:sqref>D10 D23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418C-DD38-48F8-93D3-7431588890D7}">
  <sheetPr>
    <tabColor theme="6" tint="0.59999389629810485"/>
    <pageSetUpPr fitToPage="1"/>
  </sheetPr>
  <dimension ref="A1:AB45"/>
  <sheetViews>
    <sheetView showGridLines="0" zoomScaleNormal="100" zoomScaleSheetLayoutView="85" workbookViewId="0">
      <selection activeCell="D2" sqref="D2:E2"/>
    </sheetView>
  </sheetViews>
  <sheetFormatPr defaultRowHeight="15" customHeight="1"/>
  <cols>
    <col min="1" max="1" width="5.7109375" style="48" customWidth="1"/>
    <col min="2" max="2" width="20.7109375" style="61" customWidth="1"/>
    <col min="3" max="3" width="34.7109375" style="50" customWidth="1"/>
    <col min="4" max="7" width="18.7109375" style="50" customWidth="1"/>
    <col min="8" max="8" width="20.7109375" style="50" customWidth="1"/>
    <col min="9" max="9" width="20.7109375" style="76" customWidth="1"/>
    <col min="10" max="10" width="22.28515625" style="50" customWidth="1"/>
    <col min="11" max="23" width="9.140625" style="50" customWidth="1"/>
    <col min="24" max="26" width="9.140625" style="50"/>
    <col min="27" max="27" width="9.140625" style="50" customWidth="1"/>
    <col min="28" max="28" width="9.140625" style="48" customWidth="1"/>
    <col min="29" max="16384" width="9.140625" style="50"/>
  </cols>
  <sheetData>
    <row r="1" spans="1:28" ht="21" customHeight="1"/>
    <row r="2" spans="1:28" ht="25.5" customHeight="1">
      <c r="B2" s="316" t="s">
        <v>90</v>
      </c>
      <c r="C2" s="316"/>
      <c r="D2" s="287" t="s">
        <v>152</v>
      </c>
      <c r="E2" s="287"/>
      <c r="F2" s="77"/>
    </row>
    <row r="3" spans="1:28" ht="21" customHeight="1" thickBot="1">
      <c r="B3" s="57"/>
      <c r="C3" s="57"/>
      <c r="D3" s="57"/>
      <c r="E3" s="57"/>
      <c r="F3" s="57"/>
      <c r="G3" s="57"/>
      <c r="I3" s="50"/>
      <c r="Z3" s="48"/>
      <c r="AB3" s="50"/>
    </row>
    <row r="4" spans="1:28" ht="31.5" customHeight="1">
      <c r="A4" s="78"/>
      <c r="B4" s="312" t="s">
        <v>29</v>
      </c>
      <c r="C4" s="337"/>
      <c r="D4" s="320"/>
      <c r="E4" s="321"/>
      <c r="F4" s="322"/>
      <c r="I4" s="50"/>
      <c r="V4" s="48"/>
      <c r="AB4" s="50"/>
    </row>
    <row r="5" spans="1:28">
      <c r="A5" s="78"/>
      <c r="B5" s="293" t="s">
        <v>55</v>
      </c>
      <c r="C5" s="338"/>
      <c r="D5" s="323"/>
      <c r="E5" s="324"/>
      <c r="F5" s="325"/>
      <c r="G5" s="97" t="s">
        <v>62</v>
      </c>
      <c r="I5" s="50"/>
      <c r="V5" s="48"/>
      <c r="AB5" s="50"/>
    </row>
    <row r="6" spans="1:28">
      <c r="A6" s="78"/>
      <c r="B6" s="339" t="s">
        <v>17</v>
      </c>
      <c r="C6" s="340"/>
      <c r="D6" s="326" t="str">
        <f>IF(OR(D5&gt;=DATEVALUE("1/1/2022"),ISBLANK(D5)),"good","error")</f>
        <v>good</v>
      </c>
      <c r="E6" s="327"/>
      <c r="F6" s="328"/>
      <c r="I6" s="50"/>
      <c r="V6" s="48"/>
      <c r="AB6" s="50"/>
    </row>
    <row r="7" spans="1:28" ht="31.5" customHeight="1" thickBot="1">
      <c r="A7" s="78"/>
      <c r="B7" s="341" t="s">
        <v>54</v>
      </c>
      <c r="C7" s="342"/>
      <c r="D7" s="329" t="str">
        <f>IF(D4="","",VLOOKUP(D4,'Dropdown List '!I3:J6,2))</f>
        <v/>
      </c>
      <c r="E7" s="330"/>
      <c r="F7" s="331"/>
      <c r="I7" s="50"/>
      <c r="V7" s="48"/>
      <c r="AB7" s="50"/>
    </row>
    <row r="8" spans="1:28">
      <c r="A8" s="78"/>
      <c r="B8" s="67"/>
      <c r="C8" s="67"/>
      <c r="D8" s="67"/>
      <c r="E8" s="67"/>
      <c r="F8" s="57"/>
      <c r="I8" s="50"/>
      <c r="V8" s="48"/>
      <c r="AB8" s="50"/>
    </row>
    <row r="9" spans="1:28">
      <c r="A9" s="78"/>
      <c r="B9" s="142" t="s">
        <v>139</v>
      </c>
      <c r="C9" s="67"/>
      <c r="D9" s="67"/>
      <c r="E9" s="67"/>
      <c r="F9" s="57"/>
      <c r="I9" s="50"/>
      <c r="V9" s="48"/>
      <c r="AB9" s="50"/>
    </row>
    <row r="10" spans="1:28" ht="15.75">
      <c r="A10" s="78"/>
      <c r="B10" s="130"/>
      <c r="C10" s="130"/>
      <c r="D10" s="130"/>
      <c r="E10" s="130"/>
      <c r="F10" s="18"/>
      <c r="G10" s="18"/>
      <c r="I10" s="50"/>
      <c r="T10" s="48"/>
      <c r="AB10" s="50"/>
    </row>
    <row r="11" spans="1:28" ht="31.5" customHeight="1" thickBot="1">
      <c r="A11" s="78"/>
      <c r="B11" s="79"/>
      <c r="C11" s="79"/>
      <c r="D11" s="81" t="s">
        <v>58</v>
      </c>
      <c r="E11" s="81" t="s">
        <v>59</v>
      </c>
      <c r="F11" s="81" t="s">
        <v>60</v>
      </c>
      <c r="G11" s="82" t="s">
        <v>57</v>
      </c>
      <c r="I11" s="50"/>
      <c r="S11" s="48"/>
      <c r="AB11" s="50"/>
    </row>
    <row r="12" spans="1:28" ht="36.75" customHeight="1">
      <c r="A12" s="78"/>
      <c r="B12" s="334" t="s">
        <v>117</v>
      </c>
      <c r="C12" s="83" t="s">
        <v>70</v>
      </c>
      <c r="D12" s="126"/>
      <c r="E12" s="126"/>
      <c r="F12" s="126"/>
      <c r="G12" s="37">
        <f>SUM(D12:F12)</f>
        <v>0</v>
      </c>
      <c r="I12" s="50"/>
      <c r="S12" s="48"/>
      <c r="AB12" s="50"/>
    </row>
    <row r="13" spans="1:28" ht="36.75" customHeight="1">
      <c r="A13" s="78"/>
      <c r="B13" s="335"/>
      <c r="C13" s="125" t="s">
        <v>92</v>
      </c>
      <c r="D13" s="128">
        <v>1</v>
      </c>
      <c r="E13" s="128">
        <v>0.2</v>
      </c>
      <c r="F13" s="128">
        <v>0.1</v>
      </c>
      <c r="G13" s="129" t="s">
        <v>75</v>
      </c>
      <c r="I13" s="50"/>
      <c r="S13" s="48"/>
      <c r="AB13" s="50"/>
    </row>
    <row r="14" spans="1:28" ht="30">
      <c r="A14" s="78"/>
      <c r="B14" s="302"/>
      <c r="C14" s="125" t="s">
        <v>71</v>
      </c>
      <c r="D14" s="28">
        <f>ROUNDUP(D12*1,0)</f>
        <v>0</v>
      </c>
      <c r="E14" s="28">
        <f>ROUNDUP(E12*0.2,0)</f>
        <v>0</v>
      </c>
      <c r="F14" s="28">
        <f>ROUNDUP(F12*0.1,0)</f>
        <v>0</v>
      </c>
      <c r="G14" s="26">
        <f>SUM(D14:F14)</f>
        <v>0</v>
      </c>
      <c r="I14" s="50"/>
      <c r="S14" s="48"/>
      <c r="AB14" s="50"/>
    </row>
    <row r="15" spans="1:28">
      <c r="A15" s="78"/>
      <c r="B15" s="302"/>
      <c r="C15" s="237" t="s">
        <v>187</v>
      </c>
      <c r="D15" s="28" t="str">
        <f>IF(D14=0,"",IF(COUNTIF(F24:F43,"Common area")&lt;D14,"No","Yes"))</f>
        <v/>
      </c>
      <c r="E15" s="28" t="str">
        <f>IF(E14=0,"",IF(COUNTIF(F24:F43,"Non-common owner area")&lt;E14,"No","Yes"))</f>
        <v/>
      </c>
      <c r="F15" s="28" t="str">
        <f>IF(F14=0,"",IF(COUNTIF(F24:F43,"Non-common tenant area")&lt;F14,"No","Yes"))</f>
        <v/>
      </c>
      <c r="G15" s="26"/>
      <c r="I15" s="50"/>
      <c r="S15" s="48"/>
      <c r="AB15" s="50"/>
    </row>
    <row r="16" spans="1:28" ht="31.5" customHeight="1">
      <c r="A16" s="78"/>
      <c r="B16" s="302"/>
      <c r="C16" s="125" t="s">
        <v>119</v>
      </c>
      <c r="D16" s="28">
        <f>SUMIFS($D$24:$D$43,$F$24:$F$43,D11)</f>
        <v>0</v>
      </c>
      <c r="E16" s="28">
        <f>SUMIFS($D$24:$D$43,$F$24:$F$43,E11)</f>
        <v>0</v>
      </c>
      <c r="F16" s="28">
        <f>SUMIFS($D$24:$D$43,$F$24:$F$43,F11)</f>
        <v>0</v>
      </c>
      <c r="G16" s="26">
        <f>SUM(D16:F16)</f>
        <v>0</v>
      </c>
      <c r="H16" s="84"/>
      <c r="I16" s="50"/>
      <c r="S16" s="48"/>
      <c r="AB16" s="50"/>
    </row>
    <row r="17" spans="1:28" s="86" customFormat="1" ht="30">
      <c r="A17" s="85"/>
      <c r="B17" s="302"/>
      <c r="C17" s="125" t="s">
        <v>56</v>
      </c>
      <c r="D17" s="32">
        <f>SUMIFS($D$24:$D$43,$F$24:$F$43,D11,$E$24:$E$43,"Not functioning / missing")</f>
        <v>0</v>
      </c>
      <c r="E17" s="32">
        <f>SUMIFS($D$24:$D$43,$F$24:$F$43,E11,$E$24:$E$43,"Not functioning / missing")</f>
        <v>0</v>
      </c>
      <c r="F17" s="32">
        <f>SUMIFS($D$24:$D$43,$F$24:$F$43,F11,$E$24:$E$43,"Not functioning / missing")</f>
        <v>0</v>
      </c>
      <c r="G17" s="33">
        <f>SUM(D17:F17)</f>
        <v>0</v>
      </c>
      <c r="S17" s="87"/>
    </row>
    <row r="18" spans="1:28" ht="30.75" thickBot="1">
      <c r="A18" s="78"/>
      <c r="B18" s="336"/>
      <c r="C18" s="88" t="s">
        <v>61</v>
      </c>
      <c r="D18" s="29" t="str">
        <f>IFERROR(D17/D16,"")</f>
        <v/>
      </c>
      <c r="E18" s="29" t="str">
        <f>IFERROR(E17/E16,"")</f>
        <v/>
      </c>
      <c r="F18" s="29" t="str">
        <f>IFERROR(F17/F16,"")</f>
        <v/>
      </c>
      <c r="G18" s="27" t="str">
        <f>IFERROR(G17/G16,"")</f>
        <v/>
      </c>
      <c r="H18" s="97" t="s">
        <v>169</v>
      </c>
      <c r="I18" s="50"/>
      <c r="S18" s="48"/>
      <c r="AB18" s="50"/>
    </row>
    <row r="19" spans="1:28" ht="15.75" customHeight="1" thickBot="1">
      <c r="A19" s="78"/>
      <c r="B19" s="79"/>
      <c r="C19" s="79"/>
      <c r="D19" s="46"/>
      <c r="E19" s="80"/>
      <c r="F19" s="18"/>
      <c r="I19" s="50"/>
      <c r="S19" s="48"/>
      <c r="AB19" s="50"/>
    </row>
    <row r="20" spans="1:28" ht="45" customHeight="1" thickBot="1">
      <c r="A20" s="78"/>
      <c r="B20" s="332" t="s">
        <v>121</v>
      </c>
      <c r="C20" s="333"/>
      <c r="D20" s="318" t="str">
        <f>IFERROR(IF(LARGE(D18:F18,1)&gt;20%,"Yes - complete tab 8a.","No - no need to complete tab 8a."),"")</f>
        <v/>
      </c>
      <c r="E20" s="319"/>
      <c r="F20" s="18"/>
      <c r="I20" s="50"/>
      <c r="S20" s="48"/>
      <c r="AB20" s="50"/>
    </row>
    <row r="21" spans="1:28" ht="15" customHeight="1">
      <c r="A21" s="78"/>
      <c r="B21" s="79"/>
      <c r="C21" s="79"/>
      <c r="D21" s="46"/>
      <c r="E21" s="80"/>
      <c r="I21" s="50"/>
      <c r="Q21" s="48"/>
      <c r="AB21" s="50"/>
    </row>
    <row r="22" spans="1:28" ht="15.75">
      <c r="A22" s="78"/>
      <c r="B22" s="317" t="s">
        <v>140</v>
      </c>
      <c r="C22" s="317"/>
      <c r="D22" s="317"/>
      <c r="E22" s="317"/>
      <c r="F22" s="317"/>
      <c r="G22" s="317"/>
      <c r="H22" s="317"/>
      <c r="I22" s="50"/>
      <c r="AA22" s="48"/>
      <c r="AB22" s="50"/>
    </row>
    <row r="23" spans="1:28" ht="63">
      <c r="B23" s="131" t="s">
        <v>31</v>
      </c>
      <c r="C23" s="144" t="s">
        <v>69</v>
      </c>
      <c r="D23" s="132" t="s">
        <v>93</v>
      </c>
      <c r="E23" s="133" t="s">
        <v>120</v>
      </c>
      <c r="F23" s="131" t="s">
        <v>64</v>
      </c>
      <c r="G23" s="132" t="s">
        <v>201</v>
      </c>
      <c r="H23" s="132" t="s">
        <v>94</v>
      </c>
      <c r="I23" s="50"/>
      <c r="V23" s="48"/>
      <c r="AB23" s="50"/>
    </row>
    <row r="24" spans="1:28" s="49" customFormat="1" ht="15.75">
      <c r="A24" s="134"/>
      <c r="B24" s="127"/>
      <c r="C24" s="145"/>
      <c r="D24" s="136"/>
      <c r="E24" s="137"/>
      <c r="F24" s="138"/>
      <c r="G24" s="139"/>
      <c r="H24" s="139"/>
      <c r="V24" s="140"/>
    </row>
    <row r="25" spans="1:28" s="49" customFormat="1">
      <c r="A25" s="140"/>
      <c r="B25" s="127"/>
      <c r="C25" s="145"/>
      <c r="D25" s="136"/>
      <c r="E25" s="137"/>
      <c r="F25" s="138"/>
      <c r="G25" s="139"/>
      <c r="H25" s="139"/>
      <c r="V25" s="140"/>
    </row>
    <row r="26" spans="1:28" s="49" customFormat="1">
      <c r="A26" s="140"/>
      <c r="B26" s="127"/>
      <c r="C26" s="145"/>
      <c r="D26" s="136"/>
      <c r="E26" s="137"/>
      <c r="F26" s="138"/>
      <c r="G26" s="139"/>
      <c r="H26" s="139"/>
      <c r="V26" s="140"/>
    </row>
    <row r="27" spans="1:28" s="49" customFormat="1">
      <c r="A27" s="140"/>
      <c r="B27" s="127"/>
      <c r="C27" s="145"/>
      <c r="D27" s="136"/>
      <c r="E27" s="137"/>
      <c r="F27" s="138"/>
      <c r="G27" s="139"/>
      <c r="H27" s="139"/>
      <c r="V27" s="140"/>
    </row>
    <row r="28" spans="1:28" s="49" customFormat="1">
      <c r="A28" s="140"/>
      <c r="B28" s="127"/>
      <c r="C28" s="145"/>
      <c r="D28" s="136"/>
      <c r="E28" s="137"/>
      <c r="F28" s="138"/>
      <c r="G28" s="139"/>
      <c r="H28" s="139"/>
      <c r="V28" s="140"/>
    </row>
    <row r="29" spans="1:28" s="49" customFormat="1">
      <c r="A29" s="140"/>
      <c r="B29" s="127"/>
      <c r="C29" s="145"/>
      <c r="D29" s="136"/>
      <c r="E29" s="137"/>
      <c r="F29" s="138"/>
      <c r="G29" s="139"/>
      <c r="H29" s="139"/>
      <c r="V29" s="140"/>
    </row>
    <row r="30" spans="1:28" s="49" customFormat="1">
      <c r="A30" s="140"/>
      <c r="B30" s="127"/>
      <c r="C30" s="145"/>
      <c r="D30" s="136"/>
      <c r="E30" s="137"/>
      <c r="F30" s="138"/>
      <c r="G30" s="139"/>
      <c r="H30" s="139"/>
      <c r="V30" s="140"/>
    </row>
    <row r="31" spans="1:28" s="49" customFormat="1">
      <c r="A31" s="140"/>
      <c r="B31" s="127"/>
      <c r="C31" s="145"/>
      <c r="D31" s="136"/>
      <c r="E31" s="137"/>
      <c r="F31" s="138"/>
      <c r="G31" s="139"/>
      <c r="H31" s="139"/>
      <c r="V31" s="140"/>
    </row>
    <row r="32" spans="1:28" s="49" customFormat="1">
      <c r="A32" s="140"/>
      <c r="B32" s="127"/>
      <c r="C32" s="145"/>
      <c r="D32" s="136"/>
      <c r="E32" s="137"/>
      <c r="F32" s="138"/>
      <c r="G32" s="139"/>
      <c r="H32" s="139"/>
      <c r="V32" s="140"/>
    </row>
    <row r="33" spans="1:28" s="49" customFormat="1">
      <c r="A33" s="140"/>
      <c r="B33" s="127"/>
      <c r="C33" s="145"/>
      <c r="D33" s="136"/>
      <c r="E33" s="137"/>
      <c r="F33" s="138"/>
      <c r="G33" s="139"/>
      <c r="H33" s="139"/>
      <c r="V33" s="140"/>
    </row>
    <row r="34" spans="1:28" s="49" customFormat="1">
      <c r="A34" s="140"/>
      <c r="B34" s="127"/>
      <c r="C34" s="145"/>
      <c r="D34" s="136"/>
      <c r="E34" s="137"/>
      <c r="F34" s="138"/>
      <c r="G34" s="139"/>
      <c r="H34" s="139"/>
      <c r="V34" s="140"/>
    </row>
    <row r="35" spans="1:28" s="49" customFormat="1">
      <c r="A35" s="140"/>
      <c r="B35" s="127"/>
      <c r="C35" s="145"/>
      <c r="D35" s="136"/>
      <c r="E35" s="137"/>
      <c r="F35" s="138"/>
      <c r="G35" s="139"/>
      <c r="H35" s="139"/>
      <c r="I35" s="97" t="s">
        <v>164</v>
      </c>
      <c r="V35" s="140"/>
    </row>
    <row r="36" spans="1:28" s="49" customFormat="1">
      <c r="A36" s="140"/>
      <c r="B36" s="127"/>
      <c r="C36" s="145"/>
      <c r="D36" s="136"/>
      <c r="E36" s="137"/>
      <c r="F36" s="138"/>
      <c r="G36" s="139"/>
      <c r="H36" s="139"/>
      <c r="I36" s="97" t="s">
        <v>163</v>
      </c>
      <c r="V36" s="140"/>
    </row>
    <row r="37" spans="1:28" s="49" customFormat="1">
      <c r="A37" s="140"/>
      <c r="B37" s="127"/>
      <c r="C37" s="145"/>
      <c r="D37" s="136"/>
      <c r="E37" s="137"/>
      <c r="F37" s="138"/>
      <c r="G37" s="139"/>
      <c r="H37" s="139"/>
      <c r="V37" s="140"/>
    </row>
    <row r="38" spans="1:28" s="49" customFormat="1">
      <c r="A38" s="140"/>
      <c r="B38" s="135"/>
      <c r="C38" s="145"/>
      <c r="D38" s="136"/>
      <c r="E38" s="137"/>
      <c r="F38" s="138"/>
      <c r="G38" s="139"/>
      <c r="H38" s="139"/>
      <c r="V38" s="140"/>
    </row>
    <row r="39" spans="1:28" s="49" customFormat="1">
      <c r="A39" s="140"/>
      <c r="B39" s="135"/>
      <c r="C39" s="145"/>
      <c r="D39" s="136"/>
      <c r="E39" s="137"/>
      <c r="F39" s="138"/>
      <c r="G39" s="139"/>
      <c r="H39" s="139"/>
      <c r="V39" s="140"/>
    </row>
    <row r="40" spans="1:28" s="49" customFormat="1">
      <c r="A40" s="140"/>
      <c r="B40" s="135"/>
      <c r="C40" s="145"/>
      <c r="D40" s="136"/>
      <c r="E40" s="137"/>
      <c r="F40" s="138"/>
      <c r="G40" s="139"/>
      <c r="H40" s="139"/>
      <c r="V40" s="140"/>
    </row>
    <row r="41" spans="1:28" s="49" customFormat="1">
      <c r="A41" s="140"/>
      <c r="B41" s="135"/>
      <c r="C41" s="145"/>
      <c r="D41" s="136"/>
      <c r="E41" s="137"/>
      <c r="F41" s="138"/>
      <c r="G41" s="139"/>
      <c r="H41" s="139"/>
      <c r="I41" s="97"/>
      <c r="V41" s="140"/>
    </row>
    <row r="42" spans="1:28" s="49" customFormat="1">
      <c r="A42" s="140"/>
      <c r="B42" s="135"/>
      <c r="C42" s="145"/>
      <c r="D42" s="136"/>
      <c r="E42" s="137"/>
      <c r="F42" s="138"/>
      <c r="G42" s="139"/>
      <c r="H42" s="139"/>
      <c r="V42" s="140"/>
    </row>
    <row r="43" spans="1:28" s="49" customFormat="1">
      <c r="A43" s="140"/>
      <c r="B43" s="127"/>
      <c r="C43" s="145"/>
      <c r="D43" s="136"/>
      <c r="E43" s="137"/>
      <c r="F43" s="138"/>
      <c r="G43" s="139"/>
      <c r="H43" s="139"/>
      <c r="I43" s="141"/>
      <c r="AB43" s="140"/>
    </row>
    <row r="44" spans="1:28"/>
    <row r="45" spans="1:28"/>
  </sheetData>
  <sheetProtection algorithmName="SHA-512" hashValue="fFSn8EBdf00nOgWImC869p9x2n3ACq+cNopCAJy1ne7lZQGXYQiKXzdu2ujfoVACXahL1BhtVu5Z7yJnYEy+Fw==" saltValue="D9hdAnDKqtleQZB8xOCOzg==" spinCount="100000" sheet="1" objects="1" scenarios="1" insertRows="0"/>
  <mergeCells count="14">
    <mergeCell ref="B2:C2"/>
    <mergeCell ref="B22:H22"/>
    <mergeCell ref="D20:E20"/>
    <mergeCell ref="D4:F4"/>
    <mergeCell ref="D5:F5"/>
    <mergeCell ref="D6:F6"/>
    <mergeCell ref="D7:F7"/>
    <mergeCell ref="B20:C20"/>
    <mergeCell ref="B12:B18"/>
    <mergeCell ref="B4:C4"/>
    <mergeCell ref="B5:C5"/>
    <mergeCell ref="B6:C6"/>
    <mergeCell ref="B7:C7"/>
    <mergeCell ref="D2:E2"/>
  </mergeCells>
  <phoneticPr fontId="29" type="noConversion"/>
  <conditionalFormatting sqref="A15:XFD15">
    <cfRule type="containsText" dxfId="16" priority="3" operator="containsText" text="no">
      <formula>NOT(ISERROR(SEARCH("no",A15)))</formula>
    </cfRule>
  </conditionalFormatting>
  <conditionalFormatting sqref="A18:XFD18">
    <cfRule type="cellIs" dxfId="15" priority="4" operator="between">
      <formula>0.201</formula>
      <formula>1</formula>
    </cfRule>
  </conditionalFormatting>
  <conditionalFormatting sqref="A20:XFD20">
    <cfRule type="containsText" dxfId="14" priority="1" operator="containsText" text="yes">
      <formula>NOT(ISERROR(SEARCH("yes",A20)))</formula>
    </cfRule>
  </conditionalFormatting>
  <pageMargins left="0.7" right="0.7" top="0.75" bottom="0.75" header="0.3" footer="0.3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C3A21AD-6B7B-4D76-B999-E3C95D7F05BF}">
          <x14:formula1>
            <xm:f>'Dropdown List '!$I$3:$I$6</xm:f>
          </x14:formula1>
          <xm:sqref>D4</xm:sqref>
        </x14:dataValidation>
        <x14:dataValidation type="list" allowBlank="1" showInputMessage="1" showErrorMessage="1" xr:uid="{4404E2CD-83C0-4FA5-B377-C39652C6A39E}">
          <x14:formula1>
            <xm:f>'Dropdown List '!$O$24:$O$26</xm:f>
          </x14:formula1>
          <xm:sqref>H233:H332</xm:sqref>
        </x14:dataValidation>
        <x14:dataValidation type="list" allowBlank="1" showInputMessage="1" showErrorMessage="1" xr:uid="{E69393E4-052F-457C-B1D0-B20E6C24375E}">
          <x14:formula1>
            <xm:f>'Dropdown List '!$O$7:$O$10</xm:f>
          </x14:formula1>
          <xm:sqref>H66:H159</xm:sqref>
        </x14:dataValidation>
        <x14:dataValidation type="list" allowBlank="1" showInputMessage="1" showErrorMessage="1" xr:uid="{50425006-4C29-48AA-A9B8-B2AE626C9AF2}">
          <x14:formula1>
            <xm:f>'Dropdown List '!$O$12:$O$15</xm:f>
          </x14:formula1>
          <xm:sqref>I66:I159</xm:sqref>
        </x14:dataValidation>
        <x14:dataValidation type="list" allowBlank="1" showInputMessage="1" showErrorMessage="1" xr:uid="{2E1DB951-AEC3-4B0F-9AE6-85184DAC7886}">
          <x14:formula1>
            <xm:f>'Dropdown List '!$Q$3:$Q$4</xm:f>
          </x14:formula1>
          <xm:sqref>E24:E43</xm:sqref>
        </x14:dataValidation>
        <x14:dataValidation type="list" allowBlank="1" showInputMessage="1" showErrorMessage="1" xr:uid="{F4514EA6-F707-4811-B94B-18E52380BA2C}">
          <x14:formula1>
            <xm:f>'Dropdown List '!$S$3:$S$5</xm:f>
          </x14:formula1>
          <xm:sqref>G66:G271 F24:F43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D7E5-C546-42EF-BA84-A561DE4A2553}">
  <sheetPr>
    <tabColor theme="6" tint="0.59999389629810485"/>
    <pageSetUpPr fitToPage="1"/>
  </sheetPr>
  <dimension ref="A1:AB44"/>
  <sheetViews>
    <sheetView showGridLines="0" zoomScaleNormal="100" zoomScaleSheetLayoutView="85" workbookViewId="0">
      <selection activeCell="E2" sqref="E2:G2"/>
    </sheetView>
  </sheetViews>
  <sheetFormatPr defaultRowHeight="15" customHeight="1"/>
  <cols>
    <col min="1" max="1" width="5.7109375" style="48" customWidth="1"/>
    <col min="2" max="2" width="20.7109375" style="61" customWidth="1"/>
    <col min="3" max="3" width="34.7109375" style="50" customWidth="1"/>
    <col min="4" max="7" width="18.7109375" style="50" customWidth="1"/>
    <col min="8" max="8" width="20.7109375" style="50" customWidth="1"/>
    <col min="9" max="9" width="18.7109375" style="76" customWidth="1"/>
    <col min="10" max="10" width="18.7109375" style="50" customWidth="1"/>
    <col min="11" max="23" width="9.140625" style="50" customWidth="1"/>
    <col min="24" max="26" width="9.140625" style="50" bestFit="1"/>
    <col min="27" max="27" width="9.140625" style="50" customWidth="1"/>
    <col min="28" max="28" width="9.140625" style="48" customWidth="1"/>
    <col min="29" max="16384" width="9.140625" style="50"/>
  </cols>
  <sheetData>
    <row r="1" spans="1:28" ht="21" customHeight="1"/>
    <row r="2" spans="1:28" ht="25.5" customHeight="1">
      <c r="B2" s="316" t="s">
        <v>97</v>
      </c>
      <c r="C2" s="316"/>
      <c r="D2" s="316"/>
      <c r="E2" s="287" t="s">
        <v>165</v>
      </c>
      <c r="F2" s="287"/>
      <c r="G2" s="287"/>
    </row>
    <row r="3" spans="1:28" ht="21" customHeight="1" thickBot="1">
      <c r="A3" s="148"/>
      <c r="B3" s="79"/>
      <c r="C3" s="46"/>
      <c r="D3" s="46"/>
      <c r="E3" s="80"/>
      <c r="F3" s="18"/>
      <c r="G3" s="18"/>
      <c r="I3" s="50"/>
      <c r="T3" s="48"/>
      <c r="AB3" s="50"/>
    </row>
    <row r="4" spans="1:28" ht="47.25" customHeight="1" thickBot="1">
      <c r="A4" s="148"/>
      <c r="B4" s="343" t="s">
        <v>99</v>
      </c>
      <c r="C4" s="344"/>
      <c r="D4" s="147" t="str">
        <f>IF(SUM(D7:G11)=0," ",IF(G11&gt;0,"No - not compliant","Yes - compliant"))</f>
        <v xml:space="preserve"> </v>
      </c>
      <c r="E4" s="80"/>
      <c r="F4" s="18"/>
      <c r="I4" s="50"/>
      <c r="S4" s="48"/>
      <c r="AB4" s="50"/>
    </row>
    <row r="5" spans="1:28" ht="15.75" customHeight="1"/>
    <row r="6" spans="1:28" ht="31.5" customHeight="1" thickBot="1">
      <c r="A6" s="148"/>
      <c r="B6" s="79"/>
      <c r="C6" s="79"/>
      <c r="D6" s="81" t="s">
        <v>58</v>
      </c>
      <c r="E6" s="81" t="s">
        <v>59</v>
      </c>
      <c r="F6" s="81" t="s">
        <v>60</v>
      </c>
      <c r="G6" s="82" t="s">
        <v>57</v>
      </c>
      <c r="I6" s="50"/>
      <c r="S6" s="48"/>
      <c r="AB6" s="50"/>
    </row>
    <row r="7" spans="1:28" ht="30">
      <c r="A7" s="148"/>
      <c r="B7" s="334" t="s">
        <v>191</v>
      </c>
      <c r="C7" s="83" t="s">
        <v>70</v>
      </c>
      <c r="D7" s="36">
        <f>'8. Steam traps - initial'!D12</f>
        <v>0</v>
      </c>
      <c r="E7" s="36">
        <f>'8. Steam traps - initial'!E12</f>
        <v>0</v>
      </c>
      <c r="F7" s="36">
        <f>'8. Steam traps - initial'!F12</f>
        <v>0</v>
      </c>
      <c r="G7" s="37">
        <f>'8. Steam traps - initial'!G12</f>
        <v>0</v>
      </c>
      <c r="I7" s="50"/>
      <c r="S7" s="48"/>
      <c r="AB7" s="50"/>
    </row>
    <row r="8" spans="1:28">
      <c r="A8" s="148"/>
      <c r="B8" s="335"/>
      <c r="C8" s="237" t="s">
        <v>187</v>
      </c>
      <c r="D8" s="28" t="str">
        <f>IF(D7=0,"",IF(COUNTIF(F15:F44,"Common area")&lt;D7,"No","Yes"))</f>
        <v/>
      </c>
      <c r="E8" s="28" t="str">
        <f>IF(E7=0,"",IF(COUNTIF(F15:F44,"Non-common owner area")&lt;E7,"No","Yes"))</f>
        <v/>
      </c>
      <c r="F8" s="28" t="str">
        <f>IF(F7=0,"",IF(COUNTIF(F15:F44,"Non-common tenant area")&lt;F7,"No","Yes"))</f>
        <v/>
      </c>
      <c r="G8" s="238"/>
      <c r="I8" s="50"/>
      <c r="S8" s="48"/>
      <c r="AB8" s="50"/>
    </row>
    <row r="9" spans="1:28">
      <c r="A9" s="148"/>
      <c r="B9" s="302"/>
      <c r="C9" s="125" t="s">
        <v>116</v>
      </c>
      <c r="D9" s="28">
        <f>SUMIFS($D$15:$D$44,$F$15:$F$44,D6)</f>
        <v>0</v>
      </c>
      <c r="E9" s="28">
        <f>SUMIFS($D$15:$D$44,$F$15:$F$44,E6)</f>
        <v>0</v>
      </c>
      <c r="F9" s="28">
        <f>SUMIFS($D$15:$D$44,$F$15:$F$44,F6)</f>
        <v>0</v>
      </c>
      <c r="G9" s="26">
        <f>SUM(D9:F9)</f>
        <v>0</v>
      </c>
      <c r="H9" s="84"/>
      <c r="I9" s="50"/>
      <c r="S9" s="48"/>
      <c r="AB9" s="50"/>
    </row>
    <row r="10" spans="1:28" ht="45">
      <c r="A10" s="148"/>
      <c r="B10" s="345"/>
      <c r="C10" s="125" t="s">
        <v>188</v>
      </c>
      <c r="D10" s="32">
        <f>SUMIFS($D$15:$D$44,$F$15:$F$44,D6,$E$15:$E$44,"Not functioning / missing")</f>
        <v>0</v>
      </c>
      <c r="E10" s="32">
        <f>SUMIFS($D$15:$D$44,$F$15:$F$44,E6,$E$15:$E$44,"Not functioning / missing")</f>
        <v>0</v>
      </c>
      <c r="F10" s="32">
        <f>SUMIFS($D$15:$D$44,$F$15:$F$44,F6,$E$15:$E$44,"Not functioning / missing")</f>
        <v>0</v>
      </c>
      <c r="G10" s="33">
        <f>SUM(D10:F10)</f>
        <v>0</v>
      </c>
      <c r="H10" s="84"/>
      <c r="I10" s="50"/>
      <c r="S10" s="48"/>
      <c r="AB10" s="50"/>
    </row>
    <row r="11" spans="1:28" s="151" customFormat="1" ht="45.75" thickBot="1">
      <c r="A11" s="149"/>
      <c r="B11" s="336"/>
      <c r="C11" s="150" t="s">
        <v>100</v>
      </c>
      <c r="D11" s="34">
        <f>SUMIFS($D$15:$D$44,$F$15:$F$44,D6,$E$15:$E$44,"Not functioning / missing",$I$15:$I$44,"No action")+SUMIFS($D$15:$D$44,$F$15:$F$44,D6,$E$15:$E$44,"Not functioning / missing",$I$15:$I$44,"")</f>
        <v>0</v>
      </c>
      <c r="E11" s="34">
        <f>SUMIFS($D$15:$D$44,$F$15:$F$44,E6,$E$15:$E$44,"Not functioning / missing",$I$15:$I$44,"No action")+SUMIFS($D$15:$D$44,$F$15:$F$44,E6,$E$15:$E$44,"Not functioning / missing",$I$15:$I$44,"")</f>
        <v>0</v>
      </c>
      <c r="F11" s="34">
        <f>SUMIFS($D$15:$D$44,$F$15:$F$44,F6,$E$15:$E$44,"Not functioning / missing",$I$15:$I$44,"No action")+SUMIFS($D$15:$D$44,$F$15:$F$44,F6,$E$15:$E$44,"Not functioning / missing",$I$15:$I$44,"")</f>
        <v>0</v>
      </c>
      <c r="G11" s="35">
        <f>SUM(D11:F11)</f>
        <v>0</v>
      </c>
      <c r="S11" s="149"/>
    </row>
    <row r="12" spans="1:28" s="151" customFormat="1">
      <c r="A12" s="149"/>
      <c r="B12" s="79"/>
      <c r="C12" s="79"/>
      <c r="D12" s="146"/>
      <c r="E12" s="146"/>
      <c r="F12" s="146"/>
      <c r="G12" s="146"/>
      <c r="S12" s="149"/>
    </row>
    <row r="13" spans="1:28" ht="15.75">
      <c r="A13" s="148"/>
      <c r="B13" s="346" t="s">
        <v>141</v>
      </c>
      <c r="C13" s="346"/>
      <c r="D13" s="346"/>
      <c r="E13" s="346"/>
      <c r="F13" s="346"/>
      <c r="G13" s="346"/>
      <c r="H13" s="346"/>
      <c r="I13" s="346"/>
      <c r="T13" s="48"/>
      <c r="AB13" s="50"/>
    </row>
    <row r="14" spans="1:28" ht="63">
      <c r="B14" s="132" t="s">
        <v>31</v>
      </c>
      <c r="C14" s="152" t="s">
        <v>69</v>
      </c>
      <c r="D14" s="132" t="s">
        <v>93</v>
      </c>
      <c r="E14" s="132" t="s">
        <v>202</v>
      </c>
      <c r="F14" s="132" t="s">
        <v>64</v>
      </c>
      <c r="G14" s="132" t="s">
        <v>201</v>
      </c>
      <c r="H14" s="132" t="s">
        <v>94</v>
      </c>
      <c r="I14" s="132" t="s">
        <v>124</v>
      </c>
      <c r="W14" s="48"/>
      <c r="AB14" s="50"/>
    </row>
    <row r="15" spans="1:28">
      <c r="A15" s="148"/>
      <c r="B15" s="127"/>
      <c r="C15" s="153"/>
      <c r="D15" s="136"/>
      <c r="E15" s="138"/>
      <c r="F15" s="138"/>
      <c r="G15" s="139"/>
      <c r="H15" s="139"/>
      <c r="I15" s="138"/>
      <c r="W15" s="48"/>
      <c r="AB15" s="50"/>
    </row>
    <row r="16" spans="1:28">
      <c r="A16" s="148"/>
      <c r="B16" s="127"/>
      <c r="C16" s="145"/>
      <c r="D16" s="136"/>
      <c r="E16" s="137"/>
      <c r="F16" s="138"/>
      <c r="G16" s="139"/>
      <c r="H16" s="139"/>
      <c r="I16" s="138"/>
      <c r="W16" s="48"/>
      <c r="AB16" s="50"/>
    </row>
    <row r="17" spans="2:28">
      <c r="B17" s="127"/>
      <c r="C17" s="145"/>
      <c r="D17" s="136"/>
      <c r="E17" s="137"/>
      <c r="F17" s="138"/>
      <c r="G17" s="139"/>
      <c r="H17" s="139"/>
      <c r="I17" s="138"/>
      <c r="W17" s="48"/>
      <c r="AB17" s="50"/>
    </row>
    <row r="18" spans="2:28">
      <c r="B18" s="127"/>
      <c r="C18" s="145"/>
      <c r="D18" s="136"/>
      <c r="E18" s="137"/>
      <c r="F18" s="138"/>
      <c r="G18" s="139"/>
      <c r="H18" s="139"/>
      <c r="I18" s="138"/>
      <c r="W18" s="48"/>
      <c r="AB18" s="50"/>
    </row>
    <row r="19" spans="2:28">
      <c r="B19" s="127"/>
      <c r="C19" s="145"/>
      <c r="D19" s="136"/>
      <c r="E19" s="137"/>
      <c r="F19" s="138"/>
      <c r="G19" s="139"/>
      <c r="H19" s="139"/>
      <c r="I19" s="138"/>
      <c r="J19" s="97" t="s">
        <v>164</v>
      </c>
      <c r="W19" s="48"/>
      <c r="AB19" s="50"/>
    </row>
    <row r="20" spans="2:28">
      <c r="B20" s="127"/>
      <c r="C20" s="145"/>
      <c r="D20" s="136"/>
      <c r="E20" s="137"/>
      <c r="F20" s="138"/>
      <c r="G20" s="139"/>
      <c r="H20" s="139"/>
      <c r="I20" s="138"/>
      <c r="J20" s="97" t="s">
        <v>163</v>
      </c>
      <c r="W20" s="48"/>
      <c r="AB20" s="50"/>
    </row>
    <row r="21" spans="2:28">
      <c r="B21" s="127"/>
      <c r="C21" s="145"/>
      <c r="D21" s="136"/>
      <c r="E21" s="137"/>
      <c r="F21" s="138"/>
      <c r="G21" s="139"/>
      <c r="H21" s="139"/>
      <c r="I21" s="138"/>
      <c r="W21" s="48"/>
      <c r="AB21" s="50"/>
    </row>
    <row r="22" spans="2:28">
      <c r="B22" s="127"/>
      <c r="C22" s="153"/>
      <c r="D22" s="136"/>
      <c r="E22" s="138"/>
      <c r="F22" s="138"/>
      <c r="G22" s="139"/>
      <c r="H22" s="139"/>
      <c r="I22" s="138"/>
      <c r="W22" s="48"/>
      <c r="AB22" s="50"/>
    </row>
    <row r="23" spans="2:28">
      <c r="B23" s="127"/>
      <c r="C23" s="153"/>
      <c r="D23" s="136"/>
      <c r="E23" s="138"/>
      <c r="F23" s="138"/>
      <c r="G23" s="139"/>
      <c r="H23" s="139"/>
      <c r="I23" s="138"/>
      <c r="W23" s="48"/>
      <c r="AB23" s="50"/>
    </row>
    <row r="24" spans="2:28">
      <c r="B24" s="127"/>
      <c r="C24" s="153"/>
      <c r="D24" s="136"/>
      <c r="E24" s="138"/>
      <c r="F24" s="138"/>
      <c r="G24" s="139"/>
      <c r="H24" s="139"/>
      <c r="I24" s="138"/>
      <c r="W24" s="48"/>
      <c r="AB24" s="50"/>
    </row>
    <row r="25" spans="2:28">
      <c r="B25" s="127"/>
      <c r="C25" s="153"/>
      <c r="D25" s="136"/>
      <c r="E25" s="138"/>
      <c r="F25" s="138"/>
      <c r="G25" s="139"/>
      <c r="H25" s="139"/>
      <c r="I25" s="138"/>
      <c r="W25" s="48"/>
      <c r="AB25" s="50"/>
    </row>
    <row r="26" spans="2:28">
      <c r="B26" s="127"/>
      <c r="C26" s="153"/>
      <c r="D26" s="136"/>
      <c r="E26" s="138"/>
      <c r="F26" s="138"/>
      <c r="G26" s="139"/>
      <c r="H26" s="139"/>
      <c r="I26" s="138"/>
      <c r="W26" s="48"/>
      <c r="AB26" s="50"/>
    </row>
    <row r="27" spans="2:28">
      <c r="B27" s="127"/>
      <c r="C27" s="153"/>
      <c r="D27" s="136"/>
      <c r="E27" s="138"/>
      <c r="F27" s="138"/>
      <c r="G27" s="139"/>
      <c r="H27" s="139"/>
      <c r="I27" s="138"/>
      <c r="W27" s="48"/>
      <c r="AB27" s="50"/>
    </row>
    <row r="28" spans="2:28">
      <c r="B28" s="127"/>
      <c r="C28" s="153"/>
      <c r="D28" s="136"/>
      <c r="E28" s="138"/>
      <c r="F28" s="138"/>
      <c r="G28" s="139"/>
      <c r="H28" s="139"/>
      <c r="I28" s="138"/>
      <c r="W28" s="48"/>
      <c r="AB28" s="50"/>
    </row>
    <row r="29" spans="2:28">
      <c r="B29" s="127"/>
      <c r="C29" s="153"/>
      <c r="D29" s="136"/>
      <c r="E29" s="138"/>
      <c r="F29" s="138"/>
      <c r="G29" s="139"/>
      <c r="H29" s="139"/>
      <c r="I29" s="138"/>
      <c r="W29" s="48"/>
      <c r="AB29" s="50"/>
    </row>
    <row r="30" spans="2:28">
      <c r="B30" s="127"/>
      <c r="C30" s="153"/>
      <c r="D30" s="136"/>
      <c r="E30" s="138"/>
      <c r="F30" s="138"/>
      <c r="G30" s="139"/>
      <c r="H30" s="139"/>
      <c r="I30" s="138"/>
      <c r="W30" s="48"/>
      <c r="AB30" s="50"/>
    </row>
    <row r="31" spans="2:28">
      <c r="B31" s="127"/>
      <c r="C31" s="153"/>
      <c r="D31" s="136"/>
      <c r="E31" s="138"/>
      <c r="F31" s="138"/>
      <c r="G31" s="139"/>
      <c r="H31" s="139"/>
      <c r="I31" s="138"/>
      <c r="W31" s="48"/>
      <c r="AB31" s="50"/>
    </row>
    <row r="32" spans="2:28">
      <c r="B32" s="127"/>
      <c r="C32" s="153"/>
      <c r="D32" s="136"/>
      <c r="E32" s="138"/>
      <c r="F32" s="138"/>
      <c r="G32" s="139"/>
      <c r="H32" s="139"/>
      <c r="I32" s="138"/>
      <c r="W32" s="48"/>
      <c r="AB32" s="50"/>
    </row>
    <row r="33" spans="2:28">
      <c r="B33" s="127"/>
      <c r="C33" s="153"/>
      <c r="D33" s="136"/>
      <c r="E33" s="138"/>
      <c r="F33" s="138"/>
      <c r="G33" s="139"/>
      <c r="H33" s="139"/>
      <c r="I33" s="138"/>
      <c r="W33" s="48"/>
      <c r="AB33" s="50"/>
    </row>
    <row r="34" spans="2:28">
      <c r="B34" s="127"/>
      <c r="C34" s="153"/>
      <c r="D34" s="136"/>
      <c r="E34" s="138"/>
      <c r="F34" s="138"/>
      <c r="G34" s="139"/>
      <c r="H34" s="139"/>
      <c r="I34" s="138"/>
      <c r="W34" s="48"/>
      <c r="AB34" s="50"/>
    </row>
    <row r="35" spans="2:28">
      <c r="B35" s="127"/>
      <c r="C35" s="153"/>
      <c r="D35" s="136"/>
      <c r="E35" s="138"/>
      <c r="F35" s="138"/>
      <c r="G35" s="139"/>
      <c r="H35" s="139"/>
      <c r="I35" s="138"/>
      <c r="W35" s="48"/>
      <c r="AB35" s="50"/>
    </row>
    <row r="36" spans="2:28">
      <c r="B36" s="127"/>
      <c r="C36" s="153"/>
      <c r="D36" s="136"/>
      <c r="E36" s="138"/>
      <c r="F36" s="138"/>
      <c r="G36" s="139"/>
      <c r="H36" s="139"/>
      <c r="I36" s="138"/>
      <c r="W36" s="48"/>
      <c r="AB36" s="50"/>
    </row>
    <row r="37" spans="2:28">
      <c r="B37" s="127"/>
      <c r="C37" s="153"/>
      <c r="D37" s="136"/>
      <c r="E37" s="138"/>
      <c r="F37" s="138"/>
      <c r="G37" s="139"/>
      <c r="H37" s="139"/>
      <c r="I37" s="138"/>
      <c r="W37" s="48"/>
      <c r="AB37" s="50"/>
    </row>
    <row r="38" spans="2:28">
      <c r="B38" s="127"/>
      <c r="C38" s="153"/>
      <c r="D38" s="136"/>
      <c r="E38" s="138"/>
      <c r="F38" s="138"/>
      <c r="G38" s="139"/>
      <c r="H38" s="139"/>
      <c r="I38" s="138"/>
      <c r="W38" s="48"/>
      <c r="AB38" s="50"/>
    </row>
    <row r="39" spans="2:28">
      <c r="B39" s="127"/>
      <c r="C39" s="153"/>
      <c r="D39" s="136"/>
      <c r="E39" s="138"/>
      <c r="F39" s="138"/>
      <c r="G39" s="139"/>
      <c r="H39" s="139"/>
      <c r="I39" s="138"/>
      <c r="W39" s="48"/>
      <c r="AB39" s="50"/>
    </row>
    <row r="40" spans="2:28">
      <c r="B40" s="127"/>
      <c r="C40" s="153"/>
      <c r="D40" s="136"/>
      <c r="E40" s="138"/>
      <c r="F40" s="138"/>
      <c r="G40" s="139"/>
      <c r="H40" s="139"/>
      <c r="I40" s="138"/>
      <c r="W40" s="48"/>
      <c r="AB40" s="50"/>
    </row>
    <row r="41" spans="2:28">
      <c r="B41" s="127"/>
      <c r="C41" s="153"/>
      <c r="D41" s="136"/>
      <c r="E41" s="138"/>
      <c r="F41" s="138"/>
      <c r="G41" s="139"/>
      <c r="H41" s="139"/>
      <c r="I41" s="138"/>
      <c r="W41" s="48"/>
      <c r="AB41" s="50"/>
    </row>
    <row r="42" spans="2:28">
      <c r="B42" s="127"/>
      <c r="C42" s="153"/>
      <c r="D42" s="136"/>
      <c r="E42" s="138"/>
      <c r="F42" s="138"/>
      <c r="G42" s="139"/>
      <c r="H42" s="139"/>
      <c r="I42" s="138"/>
      <c r="W42" s="48"/>
      <c r="AB42" s="50"/>
    </row>
    <row r="43" spans="2:28">
      <c r="B43" s="127"/>
      <c r="C43" s="153"/>
      <c r="D43" s="136"/>
      <c r="E43" s="138"/>
      <c r="F43" s="138"/>
      <c r="G43" s="139"/>
      <c r="H43" s="139"/>
      <c r="I43" s="138"/>
      <c r="J43" s="97"/>
      <c r="W43" s="48"/>
      <c r="AB43" s="50"/>
    </row>
    <row r="44" spans="2:28">
      <c r="B44" s="127"/>
      <c r="C44" s="153"/>
      <c r="D44" s="136"/>
      <c r="E44" s="138"/>
      <c r="F44" s="138"/>
      <c r="G44" s="139"/>
      <c r="H44" s="139"/>
      <c r="I44" s="138"/>
      <c r="W44" s="48"/>
      <c r="AB44" s="50"/>
    </row>
  </sheetData>
  <sheetProtection algorithmName="SHA-512" hashValue="8pFC6ZE/dALXu9dKKE2gINHgKeU3KRdIJ9Io+KhzZGJYE6VMwI738gIrzGxo0p/Q7nY6T+xhFD2jB3kLMT9sjg==" saltValue="CvKqgMhhO3gCxNmYJhLXrQ==" spinCount="100000" sheet="1" objects="1" scenarios="1" insertRows="0"/>
  <mergeCells count="5">
    <mergeCell ref="B4:C4"/>
    <mergeCell ref="B7:B11"/>
    <mergeCell ref="B2:D2"/>
    <mergeCell ref="B13:I13"/>
    <mergeCell ref="E2:G2"/>
  </mergeCells>
  <conditionalFormatting sqref="A4:XFD4">
    <cfRule type="beginsWith" dxfId="13" priority="4" operator="beginsWith" text="no">
      <formula>LEFT(A4,LEN("no"))="no"</formula>
    </cfRule>
  </conditionalFormatting>
  <conditionalFormatting sqref="A8:XFD8">
    <cfRule type="containsText" dxfId="12" priority="1" operator="containsText" text="no">
      <formula>NOT(ISERROR(SEARCH("no",A8)))</formula>
    </cfRule>
  </conditionalFormatting>
  <pageMargins left="0.7" right="0.7" top="0.75" bottom="0.75" header="0.3" footer="0.3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685E702-E3FA-4DDF-B271-C48BA9EF39C0}">
          <x14:formula1>
            <xm:f>'Dropdown List '!$O$12:$O$15</xm:f>
          </x14:formula1>
          <xm:sqref>I65:I158</xm:sqref>
        </x14:dataValidation>
        <x14:dataValidation type="list" allowBlank="1" showInputMessage="1" showErrorMessage="1" xr:uid="{9C2FEE9B-CF0E-4A35-807B-DC8FBA824B8E}">
          <x14:formula1>
            <xm:f>'Dropdown List '!$O$7:$O$10</xm:f>
          </x14:formula1>
          <xm:sqref>H65:H158</xm:sqref>
        </x14:dataValidation>
        <x14:dataValidation type="list" allowBlank="1" showInputMessage="1" showErrorMessage="1" xr:uid="{CB241482-849A-4E45-86C8-C9E296758EBC}">
          <x14:formula1>
            <xm:f>'Dropdown List '!$O$24:$O$26</xm:f>
          </x14:formula1>
          <xm:sqref>H232:H331</xm:sqref>
        </x14:dataValidation>
        <x14:dataValidation type="list" allowBlank="1" showInputMessage="1" showErrorMessage="1" xr:uid="{DCBC81C3-D3BB-46AA-84A7-BC03CA609546}">
          <x14:formula1>
            <xm:f>'Dropdown List '!$Q$3:$Q$4</xm:f>
          </x14:formula1>
          <xm:sqref>E15:E44</xm:sqref>
        </x14:dataValidation>
        <x14:dataValidation type="list" allowBlank="1" showInputMessage="1" showErrorMessage="1" xr:uid="{2A67A970-79D8-4858-A12D-6D65AA7A6BD0}">
          <x14:formula1>
            <xm:f>'Dropdown List '!$U$3:$U$4</xm:f>
          </x14:formula1>
          <xm:sqref>I15:I44</xm:sqref>
        </x14:dataValidation>
        <x14:dataValidation type="list" allowBlank="1" showInputMessage="1" showErrorMessage="1" xr:uid="{87E04F64-12F9-4EAC-83BE-5AC889B4A0D7}">
          <x14:formula1>
            <xm:f>'Dropdown List '!$S$3:$S$5</xm:f>
          </x14:formula1>
          <xm:sqref>G65:G270 F15:F44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BE00-5BFB-4CCA-BC33-07EB4EF1C794}">
  <sheetPr>
    <tabColor theme="6" tint="0.59999389629810485"/>
    <pageSetUpPr autoPageBreaks="0"/>
  </sheetPr>
  <dimension ref="A1:L33"/>
  <sheetViews>
    <sheetView showGridLines="0" zoomScaleNormal="100" zoomScaleSheetLayoutView="100" workbookViewId="0">
      <selection activeCell="F2" sqref="F2:G2"/>
    </sheetView>
  </sheetViews>
  <sheetFormatPr defaultRowHeight="15" customHeight="1"/>
  <cols>
    <col min="1" max="1" width="5.7109375" style="48" customWidth="1"/>
    <col min="2" max="2" width="29.7109375" style="50" customWidth="1"/>
    <col min="3" max="3" width="23.140625" style="50" customWidth="1"/>
    <col min="4" max="8" width="18.7109375" style="50" customWidth="1"/>
    <col min="9" max="9" width="42.5703125" style="50" hidden="1" customWidth="1"/>
    <col min="10" max="10" width="21.85546875" style="50" hidden="1" customWidth="1"/>
    <col min="11" max="11" width="25.5703125" style="50" hidden="1" customWidth="1"/>
    <col min="12" max="12" width="23" style="50" hidden="1" customWidth="1"/>
    <col min="13" max="17" width="9.140625" style="50" customWidth="1"/>
    <col min="18" max="21" width="12.7109375" style="50" customWidth="1"/>
    <col min="22" max="24" width="9.140625" style="50" customWidth="1"/>
    <col min="25" max="16384" width="9.140625" style="50"/>
  </cols>
  <sheetData>
    <row r="1" spans="1:10" ht="21" customHeight="1"/>
    <row r="2" spans="1:10" ht="26.25" customHeight="1">
      <c r="B2" s="298" t="s">
        <v>143</v>
      </c>
      <c r="C2" s="298"/>
      <c r="D2" s="298"/>
      <c r="E2" s="298"/>
      <c r="F2" s="287" t="s">
        <v>152</v>
      </c>
      <c r="G2" s="287"/>
      <c r="H2" s="154"/>
      <c r="J2" s="154"/>
    </row>
    <row r="3" spans="1:10" ht="21" customHeight="1" thickBot="1"/>
    <row r="4" spans="1:10" ht="15.75" customHeight="1">
      <c r="B4" s="56" t="s">
        <v>125</v>
      </c>
      <c r="C4" s="356"/>
      <c r="D4" s="356"/>
      <c r="E4" s="357"/>
    </row>
    <row r="5" spans="1:10" ht="15.75" thickBot="1">
      <c r="B5" s="59" t="s">
        <v>47</v>
      </c>
      <c r="C5" s="342" t="str">
        <f>IF(C4="","",IF(C4="Vacuum","No - remainder of worksheet can be left blank.","Yes"))</f>
        <v/>
      </c>
      <c r="D5" s="342"/>
      <c r="E5" s="358"/>
    </row>
    <row r="6" spans="1:10" ht="15.75" thickBot="1">
      <c r="C6" s="61"/>
      <c r="D6" s="61"/>
      <c r="E6" s="61"/>
    </row>
    <row r="7" spans="1:10" s="55" customFormat="1" ht="31.5" customHeight="1">
      <c r="A7" s="54"/>
      <c r="B7" s="56" t="s">
        <v>29</v>
      </c>
      <c r="C7" s="359"/>
      <c r="D7" s="359"/>
      <c r="E7" s="360"/>
      <c r="F7" s="50"/>
      <c r="G7" s="50"/>
      <c r="H7" s="50"/>
      <c r="J7" s="52"/>
    </row>
    <row r="8" spans="1:10" s="55" customFormat="1" ht="31.5" customHeight="1">
      <c r="A8" s="54"/>
      <c r="B8" s="58" t="s">
        <v>55</v>
      </c>
      <c r="C8" s="361"/>
      <c r="D8" s="361"/>
      <c r="E8" s="362"/>
      <c r="F8" s="97" t="s">
        <v>98</v>
      </c>
      <c r="G8" s="50"/>
      <c r="H8" s="50"/>
      <c r="J8" s="52"/>
    </row>
    <row r="9" spans="1:10" s="55" customFormat="1" ht="15.75" customHeight="1">
      <c r="A9" s="54"/>
      <c r="B9" s="94" t="s">
        <v>17</v>
      </c>
      <c r="C9" s="363" t="str">
        <f>IF(OR(C8&gt;=DATEVALUE("11/15/2019"),ISBLANK(C8)),"good","error")</f>
        <v>good</v>
      </c>
      <c r="D9" s="363"/>
      <c r="E9" s="364"/>
      <c r="F9" s="50"/>
      <c r="G9" s="50"/>
      <c r="H9" s="50"/>
      <c r="J9" s="52"/>
    </row>
    <row r="10" spans="1:10" s="55" customFormat="1" ht="31.5" customHeight="1" thickBot="1">
      <c r="A10" s="54"/>
      <c r="B10" s="59" t="s">
        <v>54</v>
      </c>
      <c r="C10" s="342" t="str">
        <f>IF(C7="","",VLOOKUP(C7,'Dropdown List '!I9:J11,2))</f>
        <v/>
      </c>
      <c r="D10" s="342"/>
      <c r="E10" s="358"/>
      <c r="F10" s="50"/>
      <c r="G10" s="50"/>
      <c r="H10" s="50"/>
      <c r="J10" s="52"/>
    </row>
    <row r="11" spans="1:10" s="55" customFormat="1" ht="15.75" customHeight="1" thickBot="1">
      <c r="A11" s="54"/>
      <c r="B11" s="52"/>
      <c r="C11" s="52"/>
      <c r="D11" s="52"/>
      <c r="E11" s="52"/>
      <c r="F11" s="50"/>
      <c r="G11" s="50"/>
      <c r="H11" s="50"/>
      <c r="J11" s="52"/>
    </row>
    <row r="12" spans="1:10" s="61" customFormat="1">
      <c r="A12" s="63"/>
      <c r="B12" s="90" t="s">
        <v>18</v>
      </c>
      <c r="C12" s="124"/>
      <c r="D12" s="97" t="s">
        <v>98</v>
      </c>
      <c r="E12" s="215"/>
      <c r="G12" s="46"/>
      <c r="H12" s="46"/>
      <c r="I12" s="65"/>
      <c r="J12" s="46"/>
    </row>
    <row r="13" spans="1:10" s="61" customFormat="1">
      <c r="A13" s="63"/>
      <c r="B13" s="94" t="s">
        <v>17</v>
      </c>
      <c r="C13" s="21" t="str">
        <f>IF(OR(C12&gt;=DATEVALUE("11/15/2019"),ISBLANK(C12)),"good","error")</f>
        <v>good</v>
      </c>
      <c r="D13" s="214"/>
      <c r="E13" s="213"/>
      <c r="F13" s="46"/>
      <c r="G13" s="46"/>
      <c r="H13" s="46"/>
      <c r="I13" s="65"/>
      <c r="J13" s="46"/>
    </row>
    <row r="14" spans="1:10" s="61" customFormat="1" ht="30">
      <c r="A14" s="63"/>
      <c r="B14" s="91" t="s">
        <v>156</v>
      </c>
      <c r="C14" s="110"/>
      <c r="D14" s="43"/>
      <c r="E14" s="215"/>
      <c r="F14" s="46"/>
      <c r="G14" s="46"/>
      <c r="H14" s="46"/>
      <c r="I14" s="65"/>
      <c r="J14" s="46"/>
    </row>
    <row r="15" spans="1:10" s="61" customFormat="1" ht="15.75" thickBot="1">
      <c r="A15" s="63"/>
      <c r="B15" s="64" t="s">
        <v>17</v>
      </c>
      <c r="C15" s="24" t="str">
        <f>IF(C14="","",IF(OR(C14&lt;C12),"error","good"))</f>
        <v/>
      </c>
      <c r="D15" s="214"/>
      <c r="E15" s="213"/>
      <c r="F15" s="46"/>
      <c r="G15" s="46"/>
      <c r="H15" s="46"/>
      <c r="I15" s="65"/>
      <c r="J15" s="46"/>
    </row>
    <row r="16" spans="1:10" s="73" customFormat="1" ht="15.75" customHeight="1" thickBot="1">
      <c r="A16" s="155"/>
      <c r="B16" s="108"/>
      <c r="C16" s="89"/>
      <c r="D16" s="89"/>
      <c r="E16" s="46"/>
      <c r="F16" s="46"/>
      <c r="G16" s="46"/>
      <c r="H16" s="46"/>
      <c r="I16" s="156"/>
      <c r="J16" s="46"/>
    </row>
    <row r="17" spans="1:12" ht="15.75" customHeight="1">
      <c r="A17" s="50"/>
      <c r="B17" s="351" t="s">
        <v>132</v>
      </c>
      <c r="C17" s="352"/>
      <c r="D17" s="352"/>
      <c r="E17" s="352"/>
      <c r="F17" s="352"/>
      <c r="G17" s="353"/>
      <c r="H17" s="46"/>
    </row>
    <row r="18" spans="1:12" ht="47.25" customHeight="1">
      <c r="A18" s="148"/>
      <c r="B18" s="157" t="s">
        <v>130</v>
      </c>
      <c r="C18" s="158" t="s">
        <v>157</v>
      </c>
      <c r="D18" s="158" t="s">
        <v>159</v>
      </c>
      <c r="E18" s="158" t="s">
        <v>160</v>
      </c>
      <c r="F18" s="158" t="s">
        <v>158</v>
      </c>
      <c r="G18" s="163" t="s">
        <v>167</v>
      </c>
      <c r="H18" s="46"/>
    </row>
    <row r="19" spans="1:12" s="49" customFormat="1" ht="31.5" customHeight="1">
      <c r="B19" s="159" t="s">
        <v>126</v>
      </c>
      <c r="C19" s="178">
        <f>SUM(D19:G19)</f>
        <v>0</v>
      </c>
      <c r="D19" s="136"/>
      <c r="E19" s="136"/>
      <c r="F19" s="136"/>
      <c r="G19" s="165"/>
      <c r="H19" s="46"/>
    </row>
    <row r="20" spans="1:12" s="49" customFormat="1" ht="31.5" customHeight="1">
      <c r="B20" s="159" t="s">
        <v>127</v>
      </c>
      <c r="C20" s="178">
        <f>SUM(D20:G20)</f>
        <v>0</v>
      </c>
      <c r="D20" s="136"/>
      <c r="E20" s="136"/>
      <c r="F20" s="136"/>
      <c r="G20" s="165"/>
      <c r="H20" s="46"/>
    </row>
    <row r="21" spans="1:12" s="49" customFormat="1" ht="31.5" customHeight="1">
      <c r="B21" s="159" t="s">
        <v>128</v>
      </c>
      <c r="C21" s="178">
        <f>SUM(D21:G21)</f>
        <v>0</v>
      </c>
      <c r="D21" s="136"/>
      <c r="E21" s="136"/>
      <c r="F21" s="136"/>
      <c r="G21" s="165"/>
      <c r="H21" s="46"/>
    </row>
    <row r="22" spans="1:12" s="49" customFormat="1" ht="31.5" customHeight="1" thickBot="1">
      <c r="A22" s="160"/>
      <c r="B22" s="161" t="s">
        <v>129</v>
      </c>
      <c r="C22" s="216">
        <f>SUM(D22:G22)</f>
        <v>0</v>
      </c>
      <c r="D22" s="164"/>
      <c r="E22" s="164"/>
      <c r="F22" s="164"/>
      <c r="G22" s="166"/>
      <c r="H22" s="46"/>
    </row>
    <row r="23" spans="1:12" s="73" customFormat="1" ht="15.75" thickBot="1">
      <c r="A23" s="155"/>
      <c r="B23" s="108"/>
      <c r="C23" s="89"/>
      <c r="D23" s="89"/>
      <c r="E23" s="46"/>
      <c r="F23" s="46"/>
      <c r="G23" s="46"/>
      <c r="H23" s="46"/>
      <c r="I23" s="156"/>
      <c r="J23" s="46"/>
    </row>
    <row r="24" spans="1:12" s="73" customFormat="1" ht="47.25" customHeight="1" thickBot="1">
      <c r="A24" s="155"/>
      <c r="B24" s="354" t="s">
        <v>131</v>
      </c>
      <c r="C24" s="355"/>
      <c r="D24" s="348" t="str">
        <f>CONCATENATE(I24,J24,K24,L24)</f>
        <v xml:space="preserve"> </v>
      </c>
      <c r="E24" s="349"/>
      <c r="F24" s="349"/>
      <c r="G24" s="350"/>
      <c r="H24" s="46"/>
      <c r="I24" s="46" t="str">
        <f>IF(SUM(E19:E22)=0,"",IF((SUM(E19:E22))&gt;0,CONCATENATE("Replace the ",SUM(E19:E22)," vent(s) needing repair/replacement."),""))</f>
        <v/>
      </c>
      <c r="J24" s="46" t="str">
        <f>IF(SUM(F19:F22)=0,"",IF((SUM(F19:F22))&gt;0,CONCATENATE(" Install the ",SUM(F19:F22)," missing vent(s)."),""))</f>
        <v/>
      </c>
      <c r="K24" s="46" t="str">
        <f>IF(SUM(G19:G22)=0,"",IF((SUM(G19:G22))&gt;0,CONCATENATE(" Inspect the ",SUM(G19:G22)," vent(s) not inspected."),""))</f>
        <v/>
      </c>
      <c r="L24" s="73" t="str">
        <f>IF((SUM(E19:G22)=0)," "," Conduct final survey.")</f>
        <v xml:space="preserve"> </v>
      </c>
    </row>
    <row r="25" spans="1:12" ht="31.5" customHeight="1" thickBot="1">
      <c r="A25" s="148"/>
      <c r="C25" s="162"/>
      <c r="D25" s="162"/>
      <c r="E25" s="162"/>
      <c r="F25" s="162"/>
      <c r="G25" s="162"/>
      <c r="H25" s="46"/>
      <c r="I25" s="46"/>
      <c r="K25" s="162"/>
    </row>
    <row r="26" spans="1:12" ht="15" customHeight="1">
      <c r="B26" s="234" t="s">
        <v>155</v>
      </c>
      <c r="C26" s="235"/>
      <c r="D26" s="235"/>
      <c r="E26" s="235"/>
      <c r="F26" s="235"/>
      <c r="G26" s="236"/>
      <c r="H26" s="46"/>
      <c r="I26" s="46"/>
    </row>
    <row r="27" spans="1:12" ht="63">
      <c r="B27" s="157" t="s">
        <v>130</v>
      </c>
      <c r="C27" s="158" t="s">
        <v>178</v>
      </c>
      <c r="D27" s="158" t="s">
        <v>186</v>
      </c>
      <c r="E27" s="158" t="s">
        <v>179</v>
      </c>
      <c r="F27" s="158" t="s">
        <v>133</v>
      </c>
      <c r="G27" s="163" t="s">
        <v>161</v>
      </c>
    </row>
    <row r="28" spans="1:12" ht="31.5" customHeight="1">
      <c r="B28" s="159" t="s">
        <v>126</v>
      </c>
      <c r="C28" s="178" t="str">
        <f>IF(F19+E19+G19=0,"No","Yes")</f>
        <v>No</v>
      </c>
      <c r="D28" s="178">
        <f>F19+E19</f>
        <v>0</v>
      </c>
      <c r="E28" s="136"/>
      <c r="F28" s="136"/>
      <c r="G28" s="165"/>
    </row>
    <row r="29" spans="1:12" ht="31.5" customHeight="1">
      <c r="B29" s="159" t="s">
        <v>127</v>
      </c>
      <c r="C29" s="178" t="str">
        <f t="shared" ref="C29:C31" si="0">IF(F20+E20+G20=0,"No","Yes")</f>
        <v>No</v>
      </c>
      <c r="D29" s="178">
        <f>F20+E20</f>
        <v>0</v>
      </c>
      <c r="E29" s="136"/>
      <c r="F29" s="136"/>
      <c r="G29" s="165"/>
    </row>
    <row r="30" spans="1:12" ht="31.5" customHeight="1">
      <c r="B30" s="159" t="s">
        <v>128</v>
      </c>
      <c r="C30" s="178" t="str">
        <f t="shared" si="0"/>
        <v>No</v>
      </c>
      <c r="D30" s="178">
        <f>F21+E21</f>
        <v>0</v>
      </c>
      <c r="E30" s="136"/>
      <c r="F30" s="136"/>
      <c r="G30" s="165"/>
    </row>
    <row r="31" spans="1:12" ht="31.5" customHeight="1" thickBot="1">
      <c r="B31" s="161" t="s">
        <v>129</v>
      </c>
      <c r="C31" s="216" t="str">
        <f t="shared" si="0"/>
        <v>No</v>
      </c>
      <c r="D31" s="216">
        <f>F22+E22</f>
        <v>0</v>
      </c>
      <c r="E31" s="164"/>
      <c r="F31" s="164"/>
      <c r="G31" s="166"/>
    </row>
    <row r="32" spans="1:12" s="73" customFormat="1" ht="16.5" thickBot="1">
      <c r="A32" s="155"/>
      <c r="B32" s="108"/>
      <c r="C32" s="89"/>
      <c r="D32" s="89"/>
      <c r="E32" s="46"/>
      <c r="F32" s="46"/>
      <c r="G32" s="46"/>
      <c r="H32" s="46"/>
      <c r="I32" s="156"/>
      <c r="J32" s="46"/>
    </row>
    <row r="33" spans="1:10" s="73" customFormat="1" ht="47.25" customHeight="1" thickBot="1">
      <c r="A33" s="155"/>
      <c r="B33" s="343" t="s">
        <v>162</v>
      </c>
      <c r="C33" s="347"/>
      <c r="D33" s="212" t="str" cm="1">
        <f t="array" ref="D33">IF(C19=0, "", IF(OR(E28="no",E29="no",E30="no",E31="no",C19&lt;&gt;G28,C20&lt;&gt;G29,C21&lt;&gt;G30,C22&lt;&gt;G31),"No – not compliant",IF(SUMPRODUCT((D28:D31&gt;0)*((F28:F31="No action")+(F28:F31=""))) &gt; 0, "No - not compliant", "Yes - compliant")))</f>
        <v/>
      </c>
      <c r="E33" s="210"/>
      <c r="F33" s="211"/>
      <c r="G33" s="211"/>
      <c r="H33" s="211"/>
      <c r="I33" s="156"/>
      <c r="J33" s="46"/>
    </row>
  </sheetData>
  <sheetProtection algorithmName="SHA-512" hashValue="odyDFSKSEMjNS3coq0k4ibtmIj7V5iUVasr8PjMPZCwRDmsYxBPwPZ/Fam9WQMBEl5NxpZaC5Q+OLhOT4TzdTw==" saltValue="L/KoJzvZuOHGeGzr4yg5aQ==" spinCount="100000" sheet="1" objects="1" scenarios="1"/>
  <mergeCells count="12">
    <mergeCell ref="B33:C33"/>
    <mergeCell ref="D24:G24"/>
    <mergeCell ref="B17:G17"/>
    <mergeCell ref="B24:C24"/>
    <mergeCell ref="F2:G2"/>
    <mergeCell ref="B2:E2"/>
    <mergeCell ref="C4:E4"/>
    <mergeCell ref="C5:E5"/>
    <mergeCell ref="C10:E10"/>
    <mergeCell ref="C7:E7"/>
    <mergeCell ref="C8:E8"/>
    <mergeCell ref="C9:E9"/>
  </mergeCells>
  <conditionalFormatting sqref="A24:B24 D24 H24:XFD24">
    <cfRule type="containsText" dxfId="11" priority="6" operator="containsText" text="Conduct">
      <formula>NOT(ISERROR(SEARCH("Conduct",A24)))</formula>
    </cfRule>
  </conditionalFormatting>
  <conditionalFormatting sqref="A33:XFD33">
    <cfRule type="beginsWith" dxfId="10" priority="9" operator="beginsWith" text="no">
      <formula>LEFT(A33,LEN("no"))="no"</formula>
    </cfRule>
  </conditionalFormatting>
  <conditionalFormatting sqref="C7">
    <cfRule type="expression" dxfId="9" priority="30">
      <formula>(#REF!="No Steam")</formula>
    </cfRule>
  </conditionalFormatting>
  <conditionalFormatting sqref="C12:C16 C32:E32">
    <cfRule type="containsText" dxfId="8" priority="26" operator="containsText" text="error">
      <formula>NOT(ISERROR(SEARCH("error",C12)))</formula>
    </cfRule>
  </conditionalFormatting>
  <conditionalFormatting sqref="C19:C23">
    <cfRule type="containsText" dxfId="7" priority="8" operator="containsText" text="error">
      <formula>NOT(ISERROR(SEARCH("error",C19)))</formula>
    </cfRule>
  </conditionalFormatting>
  <conditionalFormatting sqref="D11">
    <cfRule type="containsText" dxfId="6" priority="33" operator="containsText" text="error">
      <formula>NOT(ISERROR(SEARCH("error",D11)))</formula>
    </cfRule>
  </conditionalFormatting>
  <conditionalFormatting sqref="D24 C7:C9 C23:E23">
    <cfRule type="containsText" dxfId="5" priority="29" operator="containsText" text="error">
      <formula>NOT(ISERROR(SEARCH("error",C7)))</formula>
    </cfRule>
  </conditionalFormatting>
  <conditionalFormatting sqref="D33">
    <cfRule type="containsText" dxfId="4" priority="12" operator="containsText" text="error">
      <formula>NOT(ISERROR(SEARCH("error",D33)))</formula>
    </cfRule>
  </conditionalFormatting>
  <conditionalFormatting sqref="D19:G22">
    <cfRule type="containsText" dxfId="3" priority="2" operator="containsText" text="error">
      <formula>NOT(ISERROR(SEARCH("error",D19)))</formula>
    </cfRule>
  </conditionalFormatting>
  <conditionalFormatting sqref="E28:G31">
    <cfRule type="containsText" dxfId="2" priority="1" operator="containsText" text="error">
      <formula>NOT(ISERROR(SEARCH("error",E28)))</formula>
    </cfRule>
  </conditionalFormatting>
  <pageMargins left="0.7" right="0.7" top="0.75" bottom="0.75" header="0.3" footer="0.3"/>
  <pageSetup scale="59" orientation="landscape" r:id="rId1"/>
  <rowBreaks count="1" manualBreakCount="1">
    <brk id="34" max="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6" id="{68FA4808-5B83-43C3-8D8B-3D8C17D802F4}">
            <xm:f>AND('4. Radiator temp. controls'!$D$29&lt;&gt;'Dropdown List '!#REF!,'4. Radiator temp. controls'!$D$29&lt;&gt;'Dropdown List '!#REF!,'4. Radiator temp. controls'!$D$30&lt;&gt;'Dropdown List '!#REF!,'4. Radiator temp. controls'!$D$30&lt;&gt;'Dropdown List '!#REF!,'4. Radiator temp. controls'!#REF!&lt;&gt;'Dropdown List '!#REF!,'4. Radiator temp. controls'!#REF!&lt;&gt;'Dropdown List '!#REF!,'4. Radiator temp. controls'!#REF!&lt;&gt;'Dropdown List '!#REF!,'4. Radiator temp. controls'!#REF!&lt;&gt;'Dropdown List '!#REF!)</xm:f>
            <x14:dxf>
              <fill>
                <patternFill>
                  <bgColor theme="0"/>
                </patternFill>
              </fill>
            </x14:dxf>
          </x14:cfRule>
          <xm:sqref>C4:C5</xm:sqref>
        </x14:conditionalFormatting>
        <x14:conditionalFormatting xmlns:xm="http://schemas.microsoft.com/office/excel/2006/main">
          <x14:cfRule type="expression" priority="44" id="{061B200D-DA93-4330-98FA-016A2283A9C6}">
            <xm:f>OR('4. Radiator temp. controls'!$D$29='Dropdown List '!#REF!,'4. Radiator temp. controls'!$D$30='Dropdown List '!#REF!,'4. Radiator temp. controls'!#REF!='Dropdown List '!#REF!,'4. Radiator temp. controls'!#REF!='Dropdown List '!#REF!)</xm:f>
            <x14:dxf>
              <fill>
                <patternFill>
                  <bgColor theme="6" tint="0.79998168889431442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811A785-A88B-4FD5-96B6-472206380D50}">
          <x14:formula1>
            <xm:f>'Dropdown List '!$I$9:$I$12</xm:f>
          </x14:formula1>
          <xm:sqref>C7</xm:sqref>
        </x14:dataValidation>
        <x14:dataValidation type="list" allowBlank="1" showInputMessage="1" showErrorMessage="1" xr:uid="{ABE8C2D9-7E58-46D4-B999-6A34D20A9E00}">
          <x14:formula1>
            <xm:f>'Dropdown List '!$U$3:$U$4</xm:f>
          </x14:formula1>
          <xm:sqref>F28:F31</xm:sqref>
        </x14:dataValidation>
        <x14:dataValidation type="list" allowBlank="1" showInputMessage="1" showErrorMessage="1" xr:uid="{F3DC0027-C4D7-4A5D-931E-76F5B0951006}">
          <x14:formula1>
            <xm:f>'Dropdown List '!$W$3:$W$4</xm:f>
          </x14:formula1>
          <xm:sqref>C4</xm:sqref>
        </x14:dataValidation>
        <x14:dataValidation type="list" allowBlank="1" showInputMessage="1" showErrorMessage="1" xr:uid="{A5CB2B3E-3C26-4AAF-B905-3CAD7EF9A549}">
          <x14:formula1>
            <xm:f>'Dropdown List '!$Y$3:$Y$4</xm:f>
          </x14:formula1>
          <xm:sqref>E28:E31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5C9A-9966-4090-BEBA-14CD8EE49B98}">
  <dimension ref="B1:Y46"/>
  <sheetViews>
    <sheetView topLeftCell="L1" workbookViewId="0">
      <selection activeCell="S5" sqref="S5"/>
    </sheetView>
  </sheetViews>
  <sheetFormatPr defaultRowHeight="14.25"/>
  <cols>
    <col min="1" max="1" width="5.7109375" style="183" customWidth="1"/>
    <col min="2" max="2" width="15.85546875" style="182" bestFit="1" customWidth="1"/>
    <col min="3" max="3" width="5.7109375" style="182" customWidth="1"/>
    <col min="4" max="4" width="24.140625" style="183" customWidth="1"/>
    <col min="5" max="5" width="5.7109375" style="182" customWidth="1"/>
    <col min="6" max="6" width="22.85546875" style="189" bestFit="1" customWidth="1"/>
    <col min="7" max="7" width="36.85546875" style="183" customWidth="1"/>
    <col min="8" max="8" width="5.7109375" style="182" customWidth="1"/>
    <col min="9" max="9" width="43.5703125" style="183" customWidth="1"/>
    <col min="10" max="10" width="39.42578125" style="183" customWidth="1"/>
    <col min="11" max="11" width="5.7109375" style="182" customWidth="1"/>
    <col min="12" max="12" width="32" style="183" customWidth="1"/>
    <col min="13" max="13" width="5.7109375" style="182" customWidth="1"/>
    <col min="14" max="14" width="50.7109375" style="183" customWidth="1"/>
    <col min="15" max="15" width="44.7109375" style="183" bestFit="1" customWidth="1"/>
    <col min="16" max="16" width="5.7109375" style="182" customWidth="1"/>
    <col min="17" max="17" width="24.140625" style="183" customWidth="1"/>
    <col min="18" max="18" width="5.7109375" style="182" customWidth="1"/>
    <col min="19" max="19" width="15" style="182" customWidth="1"/>
    <col min="20" max="20" width="5.7109375" style="182" customWidth="1"/>
    <col min="21" max="21" width="19.7109375" style="183" customWidth="1"/>
    <col min="22" max="22" width="5.7109375" style="182" customWidth="1"/>
    <col min="23" max="23" width="18.42578125" style="183" customWidth="1"/>
    <col min="24" max="24" width="9.140625" style="183"/>
    <col min="25" max="25" width="10.7109375" style="183" bestFit="1" customWidth="1"/>
    <col min="26" max="16384" width="9.140625" style="183"/>
  </cols>
  <sheetData>
    <row r="1" spans="2:25" ht="15" thickBot="1"/>
    <row r="2" spans="2:25" s="196" customFormat="1" ht="15">
      <c r="B2" s="190" t="s">
        <v>145</v>
      </c>
      <c r="C2" s="191"/>
      <c r="D2" s="190" t="s">
        <v>149</v>
      </c>
      <c r="E2" s="195"/>
      <c r="F2" s="192" t="s">
        <v>144</v>
      </c>
      <c r="G2" s="219"/>
      <c r="H2" s="194"/>
      <c r="I2" s="192" t="s">
        <v>146</v>
      </c>
      <c r="J2" s="193"/>
      <c r="K2" s="195"/>
      <c r="L2" s="190" t="s">
        <v>147</v>
      </c>
      <c r="M2" s="195"/>
      <c r="N2" s="192" t="s">
        <v>148</v>
      </c>
      <c r="O2" s="193"/>
      <c r="P2" s="195"/>
      <c r="Q2" s="190" t="s">
        <v>120</v>
      </c>
      <c r="R2" s="195"/>
      <c r="S2" s="190" t="s">
        <v>64</v>
      </c>
      <c r="T2" s="195"/>
      <c r="U2" s="190" t="s">
        <v>150</v>
      </c>
      <c r="V2" s="195"/>
      <c r="W2" s="190" t="s">
        <v>151</v>
      </c>
      <c r="Y2" s="190" t="s">
        <v>180</v>
      </c>
    </row>
    <row r="3" spans="2:25" ht="28.5">
      <c r="B3" s="184" t="s">
        <v>34</v>
      </c>
      <c r="C3" s="185"/>
      <c r="D3" s="199" t="s">
        <v>33</v>
      </c>
      <c r="E3" s="186"/>
      <c r="F3" s="185" t="s">
        <v>13</v>
      </c>
      <c r="G3" s="220" t="s">
        <v>104</v>
      </c>
      <c r="H3" s="185"/>
      <c r="I3" s="197" t="s">
        <v>49</v>
      </c>
      <c r="J3" s="198" t="s">
        <v>72</v>
      </c>
      <c r="K3" s="186"/>
      <c r="L3" s="199" t="s">
        <v>32</v>
      </c>
      <c r="M3" s="186"/>
      <c r="N3" s="197" t="s">
        <v>49</v>
      </c>
      <c r="O3" s="198" t="s">
        <v>72</v>
      </c>
      <c r="P3" s="186"/>
      <c r="Q3" s="199" t="s">
        <v>65</v>
      </c>
      <c r="R3" s="186"/>
      <c r="S3" s="199" t="s">
        <v>58</v>
      </c>
      <c r="T3" s="186"/>
      <c r="U3" s="199" t="s">
        <v>142</v>
      </c>
      <c r="V3" s="186"/>
      <c r="W3" s="199" t="s">
        <v>102</v>
      </c>
      <c r="Y3" s="199" t="s">
        <v>181</v>
      </c>
    </row>
    <row r="4" spans="2:25" ht="29.25" thickBot="1">
      <c r="B4" s="184" t="s">
        <v>36</v>
      </c>
      <c r="C4" s="185"/>
      <c r="D4" s="200" t="s">
        <v>154</v>
      </c>
      <c r="E4" s="186"/>
      <c r="F4" s="185" t="s">
        <v>43</v>
      </c>
      <c r="G4" s="220" t="s">
        <v>103</v>
      </c>
      <c r="H4" s="185"/>
      <c r="I4" s="197" t="s">
        <v>68</v>
      </c>
      <c r="J4" s="198" t="s">
        <v>74</v>
      </c>
      <c r="K4" s="186"/>
      <c r="L4" s="199" t="s">
        <v>35</v>
      </c>
      <c r="M4" s="186"/>
      <c r="N4" s="197" t="s">
        <v>68</v>
      </c>
      <c r="O4" s="198" t="s">
        <v>74</v>
      </c>
      <c r="P4" s="186"/>
      <c r="Q4" s="200" t="s">
        <v>118</v>
      </c>
      <c r="R4" s="186"/>
      <c r="S4" s="199" t="s">
        <v>59</v>
      </c>
      <c r="T4" s="186"/>
      <c r="U4" s="209" t="s">
        <v>123</v>
      </c>
      <c r="V4" s="186"/>
      <c r="W4" s="200" t="s">
        <v>42</v>
      </c>
      <c r="Y4" s="200" t="s">
        <v>182</v>
      </c>
    </row>
    <row r="5" spans="2:25" ht="57.75" thickBot="1">
      <c r="B5" s="184" t="s">
        <v>39</v>
      </c>
      <c r="C5" s="185"/>
      <c r="E5" s="186"/>
      <c r="F5" s="185" t="s">
        <v>44</v>
      </c>
      <c r="G5" s="220" t="s">
        <v>103</v>
      </c>
      <c r="H5" s="185"/>
      <c r="I5" s="197" t="s">
        <v>48</v>
      </c>
      <c r="J5" s="198" t="s">
        <v>72</v>
      </c>
      <c r="K5" s="186"/>
      <c r="L5" s="199" t="s">
        <v>38</v>
      </c>
      <c r="M5" s="186"/>
      <c r="N5" s="201" t="s">
        <v>170</v>
      </c>
      <c r="O5" s="202" t="s">
        <v>72</v>
      </c>
      <c r="P5" s="186"/>
      <c r="R5" s="186"/>
      <c r="S5" s="200" t="s">
        <v>60</v>
      </c>
      <c r="T5" s="186"/>
      <c r="V5" s="186"/>
    </row>
    <row r="6" spans="2:25" ht="29.25" thickBot="1">
      <c r="B6" s="184" t="s">
        <v>40</v>
      </c>
      <c r="C6" s="185"/>
      <c r="E6" s="186"/>
      <c r="F6" s="185" t="s">
        <v>37</v>
      </c>
      <c r="G6" s="220" t="s">
        <v>105</v>
      </c>
      <c r="H6" s="185"/>
      <c r="I6" s="201" t="s">
        <v>67</v>
      </c>
      <c r="J6" s="202" t="s">
        <v>73</v>
      </c>
      <c r="K6" s="186"/>
      <c r="L6" s="200" t="s">
        <v>45</v>
      </c>
      <c r="M6" s="186"/>
      <c r="P6" s="186"/>
      <c r="R6" s="186"/>
      <c r="S6" s="186"/>
      <c r="T6" s="186"/>
      <c r="V6" s="186"/>
    </row>
    <row r="7" spans="2:25" ht="15" thickBot="1">
      <c r="B7" s="187" t="s">
        <v>41</v>
      </c>
      <c r="C7" s="185"/>
      <c r="E7" s="186"/>
      <c r="F7" s="185" t="s">
        <v>12</v>
      </c>
      <c r="G7" s="220" t="s">
        <v>106</v>
      </c>
      <c r="H7" s="185"/>
      <c r="K7" s="186"/>
      <c r="M7" s="186"/>
      <c r="P7" s="186"/>
      <c r="R7" s="186"/>
      <c r="S7" s="186"/>
      <c r="T7" s="186"/>
      <c r="U7" s="203"/>
      <c r="V7" s="186"/>
    </row>
    <row r="8" spans="2:25" ht="29.25" thickBot="1">
      <c r="F8" s="185" t="s">
        <v>45</v>
      </c>
      <c r="G8" s="220" t="s">
        <v>168</v>
      </c>
      <c r="U8" s="203"/>
    </row>
    <row r="9" spans="2:25" ht="29.25" thickBot="1">
      <c r="F9" s="204" t="s">
        <v>46</v>
      </c>
      <c r="G9" s="221" t="s">
        <v>107</v>
      </c>
      <c r="I9" s="205" t="s">
        <v>49</v>
      </c>
      <c r="J9" s="206" t="s">
        <v>72</v>
      </c>
    </row>
    <row r="10" spans="2:25">
      <c r="B10" s="186"/>
      <c r="C10" s="186"/>
      <c r="E10" s="186"/>
      <c r="H10" s="186"/>
      <c r="I10" s="197" t="s">
        <v>68</v>
      </c>
      <c r="J10" s="198" t="s">
        <v>74</v>
      </c>
      <c r="K10" s="186"/>
      <c r="M10" s="186"/>
      <c r="P10" s="186"/>
      <c r="R10" s="186"/>
      <c r="S10" s="186"/>
      <c r="T10" s="186"/>
      <c r="V10" s="186"/>
    </row>
    <row r="11" spans="2:25" ht="28.5">
      <c r="I11" s="197" t="s">
        <v>101</v>
      </c>
      <c r="J11" s="198" t="s">
        <v>72</v>
      </c>
    </row>
    <row r="12" spans="2:25" ht="29.25" thickBot="1">
      <c r="I12" s="201" t="s">
        <v>171</v>
      </c>
      <c r="J12" s="202" t="s">
        <v>72</v>
      </c>
    </row>
    <row r="19" spans="14:17">
      <c r="Q19" s="188"/>
    </row>
    <row r="26" spans="14:17">
      <c r="N26" s="203"/>
    </row>
    <row r="32" spans="14:17" ht="15">
      <c r="O32" s="207"/>
    </row>
    <row r="33" spans="14:21" ht="15">
      <c r="O33" s="207"/>
    </row>
    <row r="34" spans="14:21" ht="15">
      <c r="O34" s="207"/>
    </row>
    <row r="39" spans="14:21" ht="15">
      <c r="N39" s="208"/>
      <c r="O39" s="186"/>
      <c r="U39" s="186"/>
    </row>
    <row r="40" spans="14:21" ht="15">
      <c r="N40" s="208"/>
      <c r="O40" s="186"/>
      <c r="U40" s="186"/>
    </row>
    <row r="41" spans="14:21" ht="15">
      <c r="N41" s="208"/>
      <c r="O41" s="186"/>
      <c r="U41" s="186"/>
    </row>
    <row r="42" spans="14:21" ht="15">
      <c r="N42" s="208"/>
      <c r="O42" s="186"/>
      <c r="U42" s="186"/>
    </row>
    <row r="43" spans="14:21" ht="15">
      <c r="N43" s="208"/>
      <c r="O43" s="186"/>
      <c r="U43" s="186"/>
    </row>
    <row r="44" spans="14:21" ht="15">
      <c r="N44" s="208"/>
      <c r="O44" s="186"/>
      <c r="U44" s="186"/>
    </row>
    <row r="45" spans="14:21" ht="15">
      <c r="N45" s="208"/>
      <c r="O45" s="186"/>
      <c r="U45" s="186"/>
    </row>
    <row r="46" spans="14:21" ht="15">
      <c r="N46" s="208"/>
      <c r="O46" s="186"/>
      <c r="U46" s="186"/>
    </row>
  </sheetData>
  <sheetProtection algorithmName="SHA-512" hashValue="Regr9ABE2oNIuZqHdM5LgtoMEi1s50mjsIQFps9I9fpHToHkFszNS0HnOhYQNcQPAjNjyiWhAVlUoEpACVTung==" saltValue="nBKHwWEjjahJJnZmUz+JIg==" spinCount="100000" sheet="1" objects="1" scenarios="1"/>
  <sortState xmlns:xlrd2="http://schemas.microsoft.com/office/spreadsheetml/2017/richdata2" ref="I3:J6">
    <sortCondition ref="I3:I6"/>
  </sortState>
  <phoneticPr fontId="2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10478DE2ACF49802FFA10A0303DC4" ma:contentTypeVersion="16" ma:contentTypeDescription="Create a new document." ma:contentTypeScope="" ma:versionID="1b6920eb5fc636cdd6e7a6640d4effde">
  <xsd:schema xmlns:xsd="http://www.w3.org/2001/XMLSchema" xmlns:xs="http://www.w3.org/2001/XMLSchema" xmlns:p="http://schemas.microsoft.com/office/2006/metadata/properties" xmlns:ns2="bbfb80f7-a56c-498e-a536-e54dcd143b47" xmlns:ns3="afeafd15-37ad-429b-b1de-c95734342abc" targetNamespace="http://schemas.microsoft.com/office/2006/metadata/properties" ma:root="true" ma:fieldsID="959af7f9c960268728fec23462dc69cc" ns2:_="" ns3:_="">
    <xsd:import namespace="bbfb80f7-a56c-498e-a536-e54dcd143b47"/>
    <xsd:import namespace="afeafd15-37ad-429b-b1de-c95734342a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b80f7-a56c-498e-a536-e54dcd143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afd15-37ad-429b-b1de-c95734342ab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17c860-65bd-4b52-bd2c-7c4d8ee4d3f6}" ma:internalName="TaxCatchAll" ma:showField="CatchAllData" ma:web="afeafd15-37ad-429b-b1de-c95734342a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fb80f7-a56c-498e-a536-e54dcd143b47">
      <Terms xmlns="http://schemas.microsoft.com/office/infopath/2007/PartnerControls"/>
    </lcf76f155ced4ddcb4097134ff3c332f>
    <TaxCatchAll xmlns="afeafd15-37ad-429b-b1de-c95734342abc" xsi:nil="true"/>
    <_dlc_DocId xmlns="afeafd15-37ad-429b-b1de-c95734342abc">SUST-407040238-32880</_dlc_DocId>
    <_dlc_DocIdUrl xmlns="afeafd15-37ad-429b-b1de-c95734342abc">
      <Url>https://nyco365.sharepoint.com/sites/DOB-LL97AdvisoryBoardandWorkingGroups/_layouts/15/DocIdRedir.aspx?ID=SUST-407040238-32880</Url>
      <Description>SUST-407040238-32880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848D70-FFCC-4E1C-B3E0-55EA1D467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fb80f7-a56c-498e-a536-e54dcd143b47"/>
    <ds:schemaRef ds:uri="afeafd15-37ad-429b-b1de-c95734342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95BA72-8166-4479-8CD8-2215E23D0CB7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afeafd15-37ad-429b-b1de-c95734342abc"/>
    <ds:schemaRef ds:uri="bbfb80f7-a56c-498e-a536-e54dcd143b4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061B12-380E-44B5-A838-FED84F3C316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BEF09F0-29D0-4D95-A279-00D769488D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Instructions</vt:lpstr>
      <vt:lpstr>Submittal Information</vt:lpstr>
      <vt:lpstr>4. Radiator temp. controls</vt:lpstr>
      <vt:lpstr>7. Indoor-outdoor temp. sensors</vt:lpstr>
      <vt:lpstr>8. Steam traps - initial</vt:lpstr>
      <vt:lpstr>8a. Steam traps - full bldg</vt:lpstr>
      <vt:lpstr>9. Master steam system venting</vt:lpstr>
      <vt:lpstr>Dropdown List </vt:lpstr>
      <vt:lpstr>Boiler_Plant_Efficiency</vt:lpstr>
      <vt:lpstr>'4. Radiator temp. controls'!Print_Area</vt:lpstr>
      <vt:lpstr>'7. Indoor-outdoor temp. sensors'!Print_Area</vt:lpstr>
      <vt:lpstr>'8. Steam traps - initial'!Print_Area</vt:lpstr>
      <vt:lpstr>'8a. Steam traps - full bldg'!Print_Area</vt:lpstr>
      <vt:lpstr>'9. Master steam system venting'!Print_Area</vt:lpstr>
      <vt:lpstr>Instructions!Print_Area</vt:lpstr>
      <vt:lpstr>'Submittal Information'!Print_Area</vt:lpstr>
    </vt:vector>
  </TitlesOfParts>
  <Manager/>
  <Company>City of New York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dob@buildings.nyc.gov;SAbidi@buildings.nyc.gov</dc:creator>
  <cp:keywords/>
  <dc:description/>
  <cp:lastModifiedBy>Lee Ping Kwan (Buildings)</cp:lastModifiedBy>
  <cp:revision/>
  <cp:lastPrinted>2024-05-30T14:48:42Z</cp:lastPrinted>
  <dcterms:created xsi:type="dcterms:W3CDTF">2013-08-21T15:28:07Z</dcterms:created>
  <dcterms:modified xsi:type="dcterms:W3CDTF">2024-09-16T21:10:13Z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0x01010026410478DE2ACF49802FFA10A0303DC4</vt:lpwstr>
  </property>
  <property fmtid="{D5CDD505-2E9C-101B-9397-08002B2CF9AE}" pid="3" name="MediaServiceImageTags">
    <vt:lpwstr/>
  </property>
  <property fmtid="{D5CDD505-2E9C-101B-9397-08002B2CF9AE}" pid="4" name="_dlc_DocIdItemGuid">
    <vt:lpwstr>c983c5f1-e571-4064-a871-3390b3b31b4f</vt:lpwstr>
  </property>
</Properties>
</file>