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72" windowWidth="15168" windowHeight="8832" firstSheet="5" activeTab="9"/>
  </bookViews>
  <sheets>
    <sheet name="Table 3" sheetId="1" r:id="rId1"/>
    <sheet name="Table 4" sheetId="2" r:id="rId2"/>
    <sheet name="Table 7" sheetId="3" r:id="rId3"/>
    <sheet name="Table 8" sheetId="4" r:id="rId4"/>
    <sheet name="Table 9" sheetId="5" r:id="rId5"/>
    <sheet name="Table 10" sheetId="6" r:id="rId6"/>
    <sheet name="Table 11" sheetId="7" r:id="rId7"/>
    <sheet name="Table 12" sheetId="8" r:id="rId8"/>
    <sheet name="Table 13" sheetId="9" r:id="rId9"/>
    <sheet name="Table 16" sheetId="10" r:id="rId10"/>
    <sheet name="Table 17" sheetId="11" r:id="rId11"/>
    <sheet name="Table 18" sheetId="12" r:id="rId12"/>
    <sheet name="Table 19" sheetId="13" r:id="rId13"/>
    <sheet name="Table 20" sheetId="14" r:id="rId14"/>
    <sheet name="Table 21" sheetId="15" r:id="rId15"/>
    <sheet name="Table 22" sheetId="16" r:id="rId16"/>
    <sheet name="Table 23" sheetId="17" r:id="rId17"/>
    <sheet name="Table 24 &amp; 25" sheetId="18" r:id="rId18"/>
    <sheet name="Table 26 &amp; 27" sheetId="19" r:id="rId19"/>
    <sheet name="Table 30" sheetId="20" r:id="rId20"/>
    <sheet name="Table 31" sheetId="21" r:id="rId21"/>
    <sheet name="Table 32" sheetId="22" r:id="rId22"/>
    <sheet name="Table 33" sheetId="23" r:id="rId23"/>
    <sheet name="Table 34 &amp; 35" sheetId="24" r:id="rId24"/>
    <sheet name="Table 38" sheetId="25" r:id="rId25"/>
    <sheet name="Table 39 &amp; 40" sheetId="26" r:id="rId26"/>
    <sheet name="Table 41" sheetId="27" r:id="rId27"/>
  </sheets>
  <externalReferences>
    <externalReference r:id="rId28"/>
  </externalReferences>
  <calcPr calcId="144525"/>
</workbook>
</file>

<file path=xl/calcChain.xml><?xml version="1.0" encoding="utf-8"?>
<calcChain xmlns="http://schemas.openxmlformats.org/spreadsheetml/2006/main">
  <c r="F23" i="27" l="1"/>
  <c r="C23" i="27"/>
  <c r="F12" i="27"/>
  <c r="F36" i="27" s="1"/>
  <c r="C12" i="27"/>
  <c r="C36" i="27" s="1"/>
  <c r="C37" i="26"/>
  <c r="B37" i="26"/>
  <c r="E15" i="26"/>
  <c r="B15" i="26"/>
  <c r="E10" i="26"/>
  <c r="E71" i="25"/>
  <c r="B71" i="25"/>
  <c r="E67" i="25"/>
  <c r="B67" i="25"/>
  <c r="E62" i="25"/>
  <c r="B62" i="25"/>
  <c r="E57" i="25"/>
  <c r="B57" i="25"/>
  <c r="E55" i="25"/>
  <c r="B55" i="25"/>
  <c r="E46" i="25"/>
  <c r="B46" i="25"/>
  <c r="E37" i="25"/>
  <c r="B37" i="25"/>
  <c r="E35" i="25"/>
  <c r="B35" i="25"/>
  <c r="E33" i="25"/>
  <c r="B33" i="25"/>
  <c r="E25" i="25"/>
  <c r="B25" i="25"/>
  <c r="E19" i="25"/>
  <c r="B19" i="25"/>
  <c r="E17" i="25"/>
  <c r="B17" i="25"/>
  <c r="E14" i="25"/>
  <c r="B14" i="25"/>
  <c r="E37" i="24"/>
  <c r="B37" i="24"/>
  <c r="F35" i="24"/>
  <c r="C35" i="24"/>
  <c r="F34" i="24"/>
  <c r="C34" i="24"/>
  <c r="F33" i="24"/>
  <c r="C33" i="24"/>
  <c r="F32" i="24"/>
  <c r="C32" i="24"/>
  <c r="F31" i="24"/>
  <c r="C31" i="24"/>
  <c r="F30" i="24"/>
  <c r="C30" i="24"/>
  <c r="F29" i="24"/>
  <c r="C29" i="24"/>
  <c r="F28" i="24"/>
  <c r="C28" i="24"/>
  <c r="F27" i="24"/>
  <c r="F37" i="24" s="1"/>
  <c r="C27" i="24"/>
  <c r="C37" i="24" s="1"/>
  <c r="E17" i="24"/>
  <c r="B17" i="24"/>
  <c r="F15" i="24"/>
  <c r="C15" i="24"/>
  <c r="F14" i="24"/>
  <c r="F17" i="24" s="1"/>
  <c r="C14" i="24"/>
  <c r="C17" i="24" s="1"/>
  <c r="E23" i="23"/>
  <c r="B23" i="23"/>
  <c r="E12" i="23"/>
  <c r="B12" i="23"/>
  <c r="C21" i="22"/>
  <c r="B21" i="22"/>
  <c r="E10" i="21"/>
  <c r="B10" i="21"/>
  <c r="E75" i="20"/>
  <c r="B75" i="20"/>
  <c r="E70" i="20"/>
  <c r="B70" i="20"/>
  <c r="E65" i="20"/>
  <c r="B65" i="20"/>
  <c r="E60" i="20"/>
  <c r="B60" i="20"/>
  <c r="E58" i="20"/>
  <c r="B58" i="20"/>
  <c r="E50" i="20"/>
  <c r="B50" i="20"/>
  <c r="E40" i="20"/>
  <c r="B40" i="20"/>
  <c r="E38" i="20"/>
  <c r="B38" i="20"/>
  <c r="E36" i="20"/>
  <c r="B36" i="20"/>
  <c r="E33" i="20"/>
  <c r="B33" i="20"/>
  <c r="E26" i="20"/>
  <c r="B26" i="20"/>
  <c r="E20" i="20"/>
  <c r="B20" i="20"/>
  <c r="E14" i="20"/>
  <c r="B14" i="20"/>
  <c r="E30" i="19"/>
  <c r="B30" i="19"/>
  <c r="F28" i="19"/>
  <c r="C28" i="19"/>
  <c r="F27" i="19"/>
  <c r="C27" i="19"/>
  <c r="F26" i="19"/>
  <c r="F30" i="19" s="1"/>
  <c r="C26" i="19"/>
  <c r="C30" i="19" s="1"/>
  <c r="E16" i="19"/>
  <c r="B16" i="19"/>
  <c r="F14" i="19"/>
  <c r="C14" i="19"/>
  <c r="F13" i="19"/>
  <c r="C13" i="19"/>
  <c r="F12" i="19"/>
  <c r="C12" i="19"/>
  <c r="F11" i="19"/>
  <c r="C11" i="19"/>
  <c r="F10" i="19"/>
  <c r="F16" i="19" s="1"/>
  <c r="C10" i="19"/>
  <c r="C16" i="19" s="1"/>
  <c r="E33" i="18"/>
  <c r="B33" i="18"/>
  <c r="F31" i="18"/>
  <c r="C31" i="18"/>
  <c r="F30" i="18"/>
  <c r="C30" i="18"/>
  <c r="F29" i="18"/>
  <c r="C29" i="18"/>
  <c r="F28" i="18"/>
  <c r="C28" i="18"/>
  <c r="F27" i="18"/>
  <c r="C27" i="18"/>
  <c r="F26" i="18"/>
  <c r="C26" i="18"/>
  <c r="F25" i="18"/>
  <c r="C25" i="18"/>
  <c r="F24" i="18"/>
  <c r="F33" i="18" s="1"/>
  <c r="C24" i="18"/>
  <c r="C33" i="18" s="1"/>
  <c r="E14" i="18"/>
  <c r="B14" i="18"/>
  <c r="F12" i="18"/>
  <c r="C12" i="18"/>
  <c r="F11" i="18"/>
  <c r="F14" i="18" s="1"/>
  <c r="C11" i="18"/>
  <c r="C14" i="18" s="1"/>
  <c r="E31" i="17"/>
  <c r="B31" i="17"/>
  <c r="E21" i="17"/>
  <c r="B21" i="17"/>
  <c r="E11" i="17"/>
  <c r="B11" i="17"/>
  <c r="F16" i="15"/>
  <c r="C16" i="15"/>
  <c r="G14" i="15"/>
  <c r="D14" i="15"/>
  <c r="G13" i="15"/>
  <c r="D13" i="15"/>
  <c r="G12" i="15"/>
  <c r="D12" i="15"/>
  <c r="G11" i="15"/>
  <c r="D11" i="15"/>
  <c r="G10" i="15"/>
  <c r="G16" i="15" s="1"/>
  <c r="D10" i="15"/>
  <c r="D16" i="15" s="1"/>
  <c r="J19" i="14"/>
  <c r="I19" i="14"/>
  <c r="H19" i="14"/>
  <c r="G19" i="14"/>
  <c r="F19" i="14"/>
  <c r="E19" i="14"/>
  <c r="D19" i="14"/>
  <c r="C19" i="14"/>
  <c r="F16" i="13"/>
  <c r="D16" i="13"/>
  <c r="C16" i="13"/>
  <c r="G14" i="13"/>
  <c r="D14" i="13"/>
  <c r="G13" i="13"/>
  <c r="D13" i="13"/>
  <c r="G12" i="13"/>
  <c r="D12" i="13"/>
  <c r="G11" i="13"/>
  <c r="D11" i="13"/>
  <c r="G10" i="13"/>
  <c r="G16" i="13" s="1"/>
  <c r="D10" i="13"/>
  <c r="F20" i="12"/>
  <c r="E20" i="12"/>
  <c r="C20" i="12"/>
  <c r="B20" i="12"/>
  <c r="E18" i="11"/>
  <c r="B18" i="11"/>
  <c r="F16" i="11"/>
  <c r="C16" i="11"/>
  <c r="F15" i="11"/>
  <c r="C15" i="11"/>
  <c r="F14" i="11"/>
  <c r="C14" i="11"/>
  <c r="F13" i="11"/>
  <c r="C13" i="11"/>
  <c r="F12" i="11"/>
  <c r="C12" i="11"/>
  <c r="F11" i="11"/>
  <c r="C11" i="11"/>
  <c r="F10" i="11"/>
  <c r="C10" i="11"/>
  <c r="F9" i="11"/>
  <c r="F18" i="11" s="1"/>
  <c r="C9" i="11"/>
  <c r="C18" i="11" s="1"/>
  <c r="F90" i="10"/>
  <c r="B90" i="10"/>
  <c r="F77" i="10"/>
  <c r="B77" i="10"/>
  <c r="F70" i="10"/>
  <c r="B70" i="10"/>
  <c r="F68" i="10"/>
  <c r="B68" i="10"/>
  <c r="F54" i="10"/>
  <c r="B54" i="10"/>
  <c r="F37" i="10"/>
  <c r="B37" i="10"/>
  <c r="F25" i="10"/>
  <c r="B25" i="10"/>
  <c r="F17" i="10"/>
  <c r="B17" i="10"/>
  <c r="F11" i="10"/>
  <c r="B11" i="10"/>
  <c r="J16" i="9"/>
  <c r="F16" i="9"/>
  <c r="J11" i="9"/>
  <c r="F11" i="9"/>
  <c r="F23" i="9" s="1"/>
  <c r="E14" i="8"/>
  <c r="B14" i="8"/>
  <c r="F12" i="8"/>
  <c r="C12" i="8"/>
  <c r="F11" i="8"/>
  <c r="C11" i="8"/>
  <c r="F10" i="8"/>
  <c r="F14" i="8" s="1"/>
  <c r="C10" i="8"/>
  <c r="C14" i="8" s="1"/>
  <c r="H15" i="7"/>
  <c r="G15" i="7"/>
  <c r="F15" i="7"/>
  <c r="E15" i="7"/>
  <c r="D15" i="7"/>
  <c r="C15" i="7"/>
  <c r="F14" i="6"/>
  <c r="B14" i="6"/>
  <c r="C15" i="5"/>
  <c r="B15" i="5"/>
  <c r="E18" i="4"/>
  <c r="F16" i="4" s="1"/>
  <c r="B18" i="4"/>
  <c r="C16" i="4"/>
  <c r="C15" i="4"/>
  <c r="C14" i="4"/>
  <c r="C13" i="4"/>
  <c r="C12" i="4"/>
  <c r="C11" i="4"/>
  <c r="C10" i="4"/>
  <c r="C9" i="4"/>
  <c r="C18" i="4" s="1"/>
  <c r="E16" i="3"/>
  <c r="B16" i="3"/>
  <c r="F14" i="3"/>
  <c r="C14" i="3"/>
  <c r="F13" i="3"/>
  <c r="C13" i="3"/>
  <c r="F12" i="3"/>
  <c r="C12" i="3"/>
  <c r="F11" i="3"/>
  <c r="C11" i="3"/>
  <c r="F10" i="3"/>
  <c r="F16" i="3" s="1"/>
  <c r="C10" i="3"/>
  <c r="C16" i="3" s="1"/>
  <c r="F16" i="2"/>
  <c r="F15" i="2"/>
  <c r="F14" i="2"/>
  <c r="F13" i="2"/>
  <c r="F12" i="2"/>
  <c r="F11" i="2"/>
  <c r="F10" i="2"/>
  <c r="F9" i="2"/>
  <c r="F18" i="2" s="1"/>
  <c r="E18" i="1"/>
  <c r="D34" i="27" l="1"/>
  <c r="D32" i="27"/>
  <c r="D31" i="27"/>
  <c r="D30" i="27"/>
  <c r="D29" i="27"/>
  <c r="D28" i="27"/>
  <c r="D27" i="27"/>
  <c r="D26" i="27"/>
  <c r="D25" i="27"/>
  <c r="D24" i="27"/>
  <c r="D23" i="27" s="1"/>
  <c r="D21" i="27"/>
  <c r="D20" i="27"/>
  <c r="D19" i="27"/>
  <c r="D18" i="27"/>
  <c r="D17" i="27"/>
  <c r="D16" i="27"/>
  <c r="D15" i="27"/>
  <c r="D14" i="27"/>
  <c r="D13" i="27"/>
  <c r="G34" i="27"/>
  <c r="G32" i="27"/>
  <c r="G31" i="27"/>
  <c r="G30" i="27"/>
  <c r="G29" i="27"/>
  <c r="G28" i="27"/>
  <c r="G27" i="27"/>
  <c r="G26" i="27"/>
  <c r="G25" i="27"/>
  <c r="G24" i="27"/>
  <c r="G23" i="27" s="1"/>
  <c r="G21" i="27"/>
  <c r="G20" i="27"/>
  <c r="G19" i="27"/>
  <c r="G18" i="27"/>
  <c r="G17" i="27"/>
  <c r="G16" i="27"/>
  <c r="G15" i="27"/>
  <c r="G14" i="27"/>
  <c r="G13" i="27"/>
  <c r="B17" i="26"/>
  <c r="E17" i="26"/>
  <c r="F10" i="26" s="1"/>
  <c r="B73" i="25"/>
  <c r="C17" i="25" s="1"/>
  <c r="E73" i="25"/>
  <c r="B45" i="23"/>
  <c r="C23" i="23" s="1"/>
  <c r="E45" i="23"/>
  <c r="B19" i="21"/>
  <c r="E19" i="21"/>
  <c r="B77" i="20"/>
  <c r="C20" i="20" s="1"/>
  <c r="E77" i="20"/>
  <c r="B41" i="17"/>
  <c r="C21" i="17" s="1"/>
  <c r="E41" i="17"/>
  <c r="D17" i="10"/>
  <c r="D37" i="10"/>
  <c r="D68" i="10"/>
  <c r="D77" i="10"/>
  <c r="B97" i="10"/>
  <c r="F97" i="10"/>
  <c r="H21" i="9"/>
  <c r="H19" i="9"/>
  <c r="H18" i="9"/>
  <c r="H17" i="9"/>
  <c r="H16" i="9" s="1"/>
  <c r="H14" i="9"/>
  <c r="H13" i="9"/>
  <c r="H12" i="9"/>
  <c r="J23" i="9"/>
  <c r="B16" i="6"/>
  <c r="F16" i="6"/>
  <c r="F9" i="4"/>
  <c r="F10" i="4"/>
  <c r="F11" i="4"/>
  <c r="F12" i="4"/>
  <c r="F13" i="4"/>
  <c r="F14" i="4"/>
  <c r="F15" i="4"/>
  <c r="B18" i="2"/>
  <c r="C9" i="2" s="1"/>
  <c r="F11" i="1"/>
  <c r="F12" i="1"/>
  <c r="F13" i="1"/>
  <c r="F14" i="1"/>
  <c r="F15" i="1"/>
  <c r="F16" i="1"/>
  <c r="B18" i="1"/>
  <c r="C10" i="1" s="1"/>
  <c r="F10" i="1"/>
  <c r="G12" i="27" l="1"/>
  <c r="D12" i="27"/>
  <c r="C10" i="26"/>
  <c r="C14" i="26"/>
  <c r="C13" i="26"/>
  <c r="C12" i="26"/>
  <c r="C11" i="26"/>
  <c r="F14" i="26"/>
  <c r="F13" i="26"/>
  <c r="F12" i="26"/>
  <c r="F11" i="26"/>
  <c r="F17" i="26" s="1"/>
  <c r="F15" i="26"/>
  <c r="C15" i="26"/>
  <c r="F70" i="25"/>
  <c r="F69" i="25"/>
  <c r="F68" i="25"/>
  <c r="F65" i="25"/>
  <c r="F64" i="25"/>
  <c r="F63" i="25"/>
  <c r="F60" i="25"/>
  <c r="F59" i="25"/>
  <c r="F58" i="25"/>
  <c r="F54" i="25"/>
  <c r="F53" i="25"/>
  <c r="F52" i="25"/>
  <c r="F51" i="25"/>
  <c r="F50" i="25"/>
  <c r="F49" i="25"/>
  <c r="F48" i="25"/>
  <c r="F47" i="25"/>
  <c r="F36" i="25"/>
  <c r="F35" i="25"/>
  <c r="F34" i="25"/>
  <c r="F31" i="25"/>
  <c r="F30" i="25"/>
  <c r="F29" i="25"/>
  <c r="F28" i="25"/>
  <c r="F27" i="25"/>
  <c r="F26" i="25"/>
  <c r="F23" i="25"/>
  <c r="F22" i="25"/>
  <c r="F21" i="25"/>
  <c r="F20" i="25"/>
  <c r="F16" i="25"/>
  <c r="F15" i="25"/>
  <c r="F12" i="25"/>
  <c r="F71" i="25"/>
  <c r="F62" i="25"/>
  <c r="F55" i="25"/>
  <c r="F37" i="25"/>
  <c r="F25" i="25"/>
  <c r="F17" i="25"/>
  <c r="C71" i="25"/>
  <c r="C62" i="25"/>
  <c r="C55" i="25"/>
  <c r="C37" i="25"/>
  <c r="C25" i="25"/>
  <c r="C35" i="25"/>
  <c r="C70" i="25"/>
  <c r="C69" i="25"/>
  <c r="C68" i="25"/>
  <c r="C65" i="25"/>
  <c r="C64" i="25"/>
  <c r="C63" i="25"/>
  <c r="C60" i="25"/>
  <c r="C59" i="25"/>
  <c r="C58" i="25"/>
  <c r="C54" i="25"/>
  <c r="C53" i="25"/>
  <c r="C52" i="25"/>
  <c r="C51" i="25"/>
  <c r="C50" i="25"/>
  <c r="C49" i="25"/>
  <c r="C48" i="25"/>
  <c r="C47" i="25"/>
  <c r="C36" i="25"/>
  <c r="C34" i="25"/>
  <c r="C31" i="25"/>
  <c r="C30" i="25"/>
  <c r="C29" i="25"/>
  <c r="C28" i="25"/>
  <c r="C27" i="25"/>
  <c r="C26" i="25"/>
  <c r="C23" i="25"/>
  <c r="C22" i="25"/>
  <c r="C21" i="25"/>
  <c r="C20" i="25"/>
  <c r="C16" i="25"/>
  <c r="C15" i="25"/>
  <c r="C12" i="25"/>
  <c r="F67" i="25"/>
  <c r="F57" i="25"/>
  <c r="F46" i="25"/>
  <c r="F33" i="25"/>
  <c r="F19" i="25"/>
  <c r="F14" i="25"/>
  <c r="C67" i="25"/>
  <c r="C57" i="25"/>
  <c r="C46" i="25"/>
  <c r="C33" i="25"/>
  <c r="C19" i="25"/>
  <c r="C14" i="25"/>
  <c r="F43" i="23"/>
  <c r="F42" i="23"/>
  <c r="F41" i="23"/>
  <c r="F40" i="23"/>
  <c r="F38" i="23"/>
  <c r="F36" i="23"/>
  <c r="F35" i="23"/>
  <c r="F34" i="23"/>
  <c r="F32" i="23"/>
  <c r="F31" i="23"/>
  <c r="F30" i="23"/>
  <c r="F29" i="23"/>
  <c r="F28" i="23"/>
  <c r="F27" i="23"/>
  <c r="F26" i="23"/>
  <c r="F25" i="23"/>
  <c r="F24" i="23"/>
  <c r="F21" i="23"/>
  <c r="F20" i="23"/>
  <c r="F19" i="23"/>
  <c r="F18" i="23"/>
  <c r="F17" i="23"/>
  <c r="F16" i="23"/>
  <c r="F15" i="23"/>
  <c r="F14" i="23"/>
  <c r="F13" i="23"/>
  <c r="F23" i="23"/>
  <c r="C43" i="23"/>
  <c r="C42" i="23"/>
  <c r="C41" i="23"/>
  <c r="C40" i="23"/>
  <c r="C38" i="23"/>
  <c r="C36" i="23"/>
  <c r="C35" i="23"/>
  <c r="C34" i="23"/>
  <c r="C32" i="23"/>
  <c r="C31" i="23"/>
  <c r="C30" i="23"/>
  <c r="C29" i="23"/>
  <c r="C28" i="23"/>
  <c r="C27" i="23"/>
  <c r="C26" i="23"/>
  <c r="C25" i="23"/>
  <c r="C24" i="23"/>
  <c r="C21" i="23"/>
  <c r="C20" i="23"/>
  <c r="C19" i="23"/>
  <c r="C18" i="23"/>
  <c r="C17" i="23"/>
  <c r="C16" i="23"/>
  <c r="C15" i="23"/>
  <c r="C14" i="23"/>
  <c r="C13" i="23"/>
  <c r="F12" i="23"/>
  <c r="F45" i="23" s="1"/>
  <c r="C12" i="23"/>
  <c r="C45" i="23" s="1"/>
  <c r="F17" i="21"/>
  <c r="F16" i="21"/>
  <c r="F15" i="21"/>
  <c r="F14" i="21"/>
  <c r="F13" i="21"/>
  <c r="F12" i="21"/>
  <c r="F11" i="21"/>
  <c r="F10" i="21"/>
  <c r="F19" i="21" s="1"/>
  <c r="C17" i="21"/>
  <c r="C16" i="21"/>
  <c r="C15" i="21"/>
  <c r="C14" i="21"/>
  <c r="C13" i="21"/>
  <c r="C12" i="21"/>
  <c r="C11" i="21"/>
  <c r="C10" i="21"/>
  <c r="C19" i="21" s="1"/>
  <c r="F74" i="20"/>
  <c r="F73" i="20"/>
  <c r="F72" i="20"/>
  <c r="F71" i="20"/>
  <c r="F68" i="20"/>
  <c r="F67" i="20"/>
  <c r="F66" i="20"/>
  <c r="F63" i="20"/>
  <c r="F62" i="20"/>
  <c r="F61" i="20"/>
  <c r="F57" i="20"/>
  <c r="F56" i="20"/>
  <c r="F55" i="20"/>
  <c r="F54" i="20"/>
  <c r="F53" i="20"/>
  <c r="F52" i="20"/>
  <c r="F51" i="20"/>
  <c r="F39" i="20"/>
  <c r="F38" i="20"/>
  <c r="F37" i="20"/>
  <c r="F34" i="20"/>
  <c r="F32" i="20"/>
  <c r="F31" i="20"/>
  <c r="F30" i="20"/>
  <c r="F29" i="20"/>
  <c r="F28" i="20"/>
  <c r="F27" i="20"/>
  <c r="F24" i="20"/>
  <c r="F23" i="20"/>
  <c r="F22" i="20"/>
  <c r="F21" i="20"/>
  <c r="F18" i="20"/>
  <c r="F17" i="20"/>
  <c r="F16" i="20"/>
  <c r="F15" i="20"/>
  <c r="F12" i="20"/>
  <c r="F75" i="20"/>
  <c r="F65" i="20"/>
  <c r="F58" i="20"/>
  <c r="F40" i="20"/>
  <c r="F33" i="20"/>
  <c r="F20" i="20"/>
  <c r="C75" i="20"/>
  <c r="C65" i="20"/>
  <c r="C58" i="20"/>
  <c r="C40" i="20"/>
  <c r="C33" i="20"/>
  <c r="C38" i="20"/>
  <c r="C74" i="20"/>
  <c r="C73" i="20"/>
  <c r="C72" i="20"/>
  <c r="C71" i="20"/>
  <c r="C68" i="20"/>
  <c r="C67" i="20"/>
  <c r="C66" i="20"/>
  <c r="C63" i="20"/>
  <c r="C62" i="20"/>
  <c r="C61" i="20"/>
  <c r="C57" i="20"/>
  <c r="C56" i="20"/>
  <c r="C55" i="20"/>
  <c r="C54" i="20"/>
  <c r="C53" i="20"/>
  <c r="C52" i="20"/>
  <c r="C51" i="20"/>
  <c r="C39" i="20"/>
  <c r="C37" i="20"/>
  <c r="C34" i="20"/>
  <c r="C32" i="20"/>
  <c r="C31" i="20"/>
  <c r="C30" i="20"/>
  <c r="C29" i="20"/>
  <c r="C28" i="20"/>
  <c r="C27" i="20"/>
  <c r="C24" i="20"/>
  <c r="C23" i="20"/>
  <c r="C22" i="20"/>
  <c r="C21" i="20"/>
  <c r="C18" i="20"/>
  <c r="C17" i="20"/>
  <c r="C16" i="20"/>
  <c r="C15" i="20"/>
  <c r="C12" i="20"/>
  <c r="F70" i="20"/>
  <c r="F60" i="20"/>
  <c r="F50" i="20"/>
  <c r="F36" i="20"/>
  <c r="F26" i="20"/>
  <c r="F14" i="20"/>
  <c r="C70" i="20"/>
  <c r="C60" i="20"/>
  <c r="C50" i="20"/>
  <c r="C36" i="20"/>
  <c r="C26" i="20"/>
  <c r="C14" i="20"/>
  <c r="F39" i="17"/>
  <c r="F38" i="17"/>
  <c r="F37" i="17"/>
  <c r="F36" i="17"/>
  <c r="F35" i="17"/>
  <c r="F34" i="17"/>
  <c r="F33" i="17"/>
  <c r="F32" i="17"/>
  <c r="F29" i="17"/>
  <c r="F28" i="17"/>
  <c r="F27" i="17"/>
  <c r="F26" i="17"/>
  <c r="F25" i="17"/>
  <c r="F24" i="17"/>
  <c r="F23" i="17"/>
  <c r="F22" i="17"/>
  <c r="F19" i="17"/>
  <c r="F18" i="17"/>
  <c r="F17" i="17"/>
  <c r="F16" i="17"/>
  <c r="F15" i="17"/>
  <c r="F14" i="17"/>
  <c r="F13" i="17"/>
  <c r="F12" i="17"/>
  <c r="F31" i="17"/>
  <c r="F11" i="17"/>
  <c r="C39" i="17"/>
  <c r="C38" i="17"/>
  <c r="C37" i="17"/>
  <c r="C36" i="17"/>
  <c r="C35" i="17"/>
  <c r="C34" i="17"/>
  <c r="C33" i="17"/>
  <c r="C32" i="17"/>
  <c r="C29" i="17"/>
  <c r="C28" i="17"/>
  <c r="C27" i="17"/>
  <c r="C26" i="17"/>
  <c r="C25" i="17"/>
  <c r="C24" i="17"/>
  <c r="C23" i="17"/>
  <c r="C22" i="17"/>
  <c r="C19" i="17"/>
  <c r="C18" i="17"/>
  <c r="C17" i="17"/>
  <c r="C16" i="17"/>
  <c r="C15" i="17"/>
  <c r="C14" i="17"/>
  <c r="C13" i="17"/>
  <c r="C12" i="17"/>
  <c r="F21" i="17"/>
  <c r="C31" i="17"/>
  <c r="C11" i="17"/>
  <c r="H95" i="10"/>
  <c r="H94" i="10"/>
  <c r="H93" i="10"/>
  <c r="H92" i="10"/>
  <c r="H91" i="10"/>
  <c r="H88" i="10"/>
  <c r="H87" i="10"/>
  <c r="H86" i="10"/>
  <c r="H85" i="10"/>
  <c r="H84" i="10"/>
  <c r="H83" i="10"/>
  <c r="H82" i="10"/>
  <c r="H81" i="10"/>
  <c r="H80" i="10"/>
  <c r="H79" i="10"/>
  <c r="H78" i="10"/>
  <c r="H74" i="10"/>
  <c r="H73" i="10"/>
  <c r="H72" i="10"/>
  <c r="H71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46" i="10"/>
  <c r="H45" i="10"/>
  <c r="H44" i="10"/>
  <c r="H43" i="10"/>
  <c r="H42" i="10"/>
  <c r="H41" i="10"/>
  <c r="H40" i="10"/>
  <c r="H39" i="10"/>
  <c r="H38" i="10"/>
  <c r="H35" i="10"/>
  <c r="H34" i="10"/>
  <c r="H33" i="10"/>
  <c r="H32" i="10"/>
  <c r="H31" i="10"/>
  <c r="H30" i="10"/>
  <c r="H29" i="10"/>
  <c r="H28" i="10"/>
  <c r="H27" i="10"/>
  <c r="H26" i="10"/>
  <c r="H23" i="10"/>
  <c r="H22" i="10"/>
  <c r="H21" i="10"/>
  <c r="H20" i="10"/>
  <c r="H19" i="10"/>
  <c r="H18" i="10"/>
  <c r="H15" i="10"/>
  <c r="H14" i="10"/>
  <c r="H13" i="10"/>
  <c r="H12" i="10"/>
  <c r="H90" i="10"/>
  <c r="H70" i="10"/>
  <c r="H54" i="10"/>
  <c r="H25" i="10"/>
  <c r="H11" i="10"/>
  <c r="D95" i="10"/>
  <c r="D94" i="10"/>
  <c r="D93" i="10"/>
  <c r="D92" i="10"/>
  <c r="D91" i="10"/>
  <c r="D88" i="10"/>
  <c r="D87" i="10"/>
  <c r="D86" i="10"/>
  <c r="D85" i="10"/>
  <c r="D84" i="10"/>
  <c r="D83" i="10"/>
  <c r="D82" i="10"/>
  <c r="D81" i="10"/>
  <c r="D80" i="10"/>
  <c r="D79" i="10"/>
  <c r="D78" i="10"/>
  <c r="D74" i="10"/>
  <c r="D73" i="10"/>
  <c r="D72" i="10"/>
  <c r="D71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46" i="10"/>
  <c r="D45" i="10"/>
  <c r="D44" i="10"/>
  <c r="D43" i="10"/>
  <c r="D42" i="10"/>
  <c r="D41" i="10"/>
  <c r="D40" i="10"/>
  <c r="D39" i="10"/>
  <c r="D38" i="10"/>
  <c r="D35" i="10"/>
  <c r="D34" i="10"/>
  <c r="D33" i="10"/>
  <c r="D32" i="10"/>
  <c r="D31" i="10"/>
  <c r="D30" i="10"/>
  <c r="D29" i="10"/>
  <c r="D28" i="10"/>
  <c r="D27" i="10"/>
  <c r="D26" i="10"/>
  <c r="D23" i="10"/>
  <c r="D22" i="10"/>
  <c r="D21" i="10"/>
  <c r="D20" i="10"/>
  <c r="D19" i="10"/>
  <c r="D18" i="10"/>
  <c r="D15" i="10"/>
  <c r="D14" i="10"/>
  <c r="D13" i="10"/>
  <c r="D12" i="10"/>
  <c r="H77" i="10"/>
  <c r="H68" i="10"/>
  <c r="H37" i="10"/>
  <c r="H17" i="10"/>
  <c r="D90" i="10"/>
  <c r="D70" i="10"/>
  <c r="D54" i="10"/>
  <c r="D25" i="10"/>
  <c r="D11" i="10"/>
  <c r="D97" i="10" s="1"/>
  <c r="K21" i="9"/>
  <c r="K19" i="9"/>
  <c r="K18" i="9"/>
  <c r="K17" i="9"/>
  <c r="K14" i="9"/>
  <c r="K13" i="9"/>
  <c r="K12" i="9"/>
  <c r="K11" i="9"/>
  <c r="K23" i="9" s="1"/>
  <c r="K16" i="9"/>
  <c r="H11" i="9"/>
  <c r="H23" i="9" s="1"/>
  <c r="G13" i="6"/>
  <c r="G12" i="6"/>
  <c r="G16" i="6" s="1"/>
  <c r="G14" i="6"/>
  <c r="D13" i="6"/>
  <c r="D12" i="6"/>
  <c r="D14" i="6"/>
  <c r="F18" i="4"/>
  <c r="C16" i="2"/>
  <c r="C14" i="2"/>
  <c r="C12" i="2"/>
  <c r="C10" i="2"/>
  <c r="C15" i="2"/>
  <c r="C13" i="2"/>
  <c r="C11" i="2"/>
  <c r="C15" i="1"/>
  <c r="C13" i="1"/>
  <c r="C11" i="1"/>
  <c r="C16" i="1"/>
  <c r="C14" i="1"/>
  <c r="C12" i="1"/>
  <c r="C17" i="26" l="1"/>
  <c r="C73" i="25"/>
  <c r="F73" i="25"/>
  <c r="F77" i="20"/>
  <c r="C77" i="20"/>
  <c r="F41" i="17"/>
  <c r="C41" i="17"/>
  <c r="H97" i="10"/>
  <c r="D16" i="6"/>
  <c r="C18" i="2"/>
</calcChain>
</file>

<file path=xl/sharedStrings.xml><?xml version="1.0" encoding="utf-8"?>
<sst xmlns="http://schemas.openxmlformats.org/spreadsheetml/2006/main" count="1013" uniqueCount="238">
  <si>
    <t>BUSINESS INCOME TAXES</t>
  </si>
  <si>
    <t>TAX YEAR 2013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</si>
  <si>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</si>
  <si>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</si>
  <si>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</si>
  <si>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</si>
  <si>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</si>
  <si>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</si>
  <si>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</si>
  <si>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</si>
  <si>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</si>
  <si>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</si>
  <si>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</si>
  <si>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</si>
  <si>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</si>
  <si>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</si>
  <si>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</si>
  <si>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</si>
  <si>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</si>
  <si>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</si>
  <si>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</si>
  <si>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</si>
  <si>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</si>
  <si>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Less*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</si>
  <si>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</si>
  <si>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</si>
  <si>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</si>
  <si>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</si>
  <si>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</si>
  <si>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</si>
  <si>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</si>
  <si>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* Starting this year, BCT and GCT liability is reported net of all refundable credits, rather than set to zero if liability after credits is negative.</t>
  </si>
  <si>
    <t>BANKING CORPORATION TAX</t>
  </si>
  <si>
    <t>Table 7</t>
  </si>
  <si>
    <t>DISTRIBUTION BY BANK TYPE</t>
  </si>
  <si>
    <t>Bank Type</t>
  </si>
  <si>
    <t>Commercial</t>
  </si>
  <si>
    <t>Clearing House</t>
  </si>
  <si>
    <t>Foreign</t>
  </si>
  <si>
    <t>Thrifts</t>
  </si>
  <si>
    <t xml:space="preserve"> </t>
  </si>
  <si>
    <t>Table 8</t>
  </si>
  <si>
    <t>$125 or Less*</t>
  </si>
  <si>
    <t>$125 - $1,000</t>
  </si>
  <si>
    <t>$50,000 - $500,000</t>
  </si>
  <si>
    <t>* Starting this year, BCT liability is reported net of all refundable credits, rather than set to zero if liability after credits is negative.</t>
  </si>
  <si>
    <t>Table 9</t>
  </si>
  <si>
    <t>TOP TEN PERCENT OF TAXPAYERS</t>
  </si>
  <si>
    <t>BY BANK TYPE</t>
  </si>
  <si>
    <t>Commercial / Clearing House</t>
  </si>
  <si>
    <t>Table 10</t>
  </si>
  <si>
    <t>DISTRIBUTION BY TAX BASE</t>
  </si>
  <si>
    <t>Tax Base</t>
  </si>
  <si>
    <t>Net Income or</t>
  </si>
  <si>
    <t xml:space="preserve">   Alternative Net Income</t>
  </si>
  <si>
    <t>Asset</t>
  </si>
  <si>
    <t>Minimum Tax or Not Available</t>
  </si>
  <si>
    <t>Table 11</t>
  </si>
  <si>
    <t>DISTRIBUTION BY TAX BASE AND BANK TYPE</t>
  </si>
  <si>
    <t>Commercial/</t>
  </si>
  <si>
    <t>Other/Thrifts</t>
  </si>
  <si>
    <t>Table 12</t>
  </si>
  <si>
    <t>DISTRIBUTION BY FORM TYPE</t>
  </si>
  <si>
    <t>Form Type</t>
  </si>
  <si>
    <t>NYC-1</t>
  </si>
  <si>
    <t>NYC-1A (Combined Form)</t>
  </si>
  <si>
    <t>Not Available / Extension</t>
  </si>
  <si>
    <t>Table 13</t>
  </si>
  <si>
    <t>DISTRIBUTION BY ALLOCATION STATUS AND BANK TYPE</t>
  </si>
  <si>
    <t>Allocation Status</t>
  </si>
  <si>
    <t>And Bank Type</t>
  </si>
  <si>
    <t>Multi-Jurisdictional</t>
  </si>
  <si>
    <t xml:space="preserve">Foreign </t>
  </si>
  <si>
    <t>100% N.Y.C.</t>
  </si>
  <si>
    <t>Not Available</t>
  </si>
  <si>
    <t>See Appendix A for definition of allocation status.</t>
  </si>
  <si>
    <t>GENERAL CORPORATION TAX</t>
  </si>
  <si>
    <t>Table 16</t>
  </si>
  <si>
    <t>Credit Agencies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</si>
  <si>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</si>
  <si>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</si>
  <si>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</si>
  <si>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</si>
  <si>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</si>
  <si>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</si>
  <si>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</si>
  <si>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</si>
  <si>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</si>
  <si>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</si>
  <si>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</si>
  <si>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Food/Beverage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</si>
  <si>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</si>
  <si>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</si>
  <si>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</si>
  <si>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</si>
  <si>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</si>
  <si>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</si>
  <si>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</si>
  <si>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</si>
  <si>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</si>
  <si>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</si>
  <si>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Managerial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</si>
  <si>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</si>
  <si>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</si>
  <si>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</si>
  <si>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</si>
  <si>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</si>
  <si>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</si>
  <si>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</si>
  <si>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</si>
  <si>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and Food</t>
  </si>
  <si>
    <t>Administration/Support</t>
  </si>
  <si>
    <t>Arts &amp; Entertainment</t>
  </si>
  <si>
    <t>Education</t>
  </si>
  <si>
    <t>Health Care</t>
  </si>
  <si>
    <t>Personal Services</t>
  </si>
  <si>
    <t>Private Households</t>
  </si>
  <si>
    <t>Public Administration</t>
  </si>
  <si>
    <t>Religious</t>
  </si>
  <si>
    <t>Rental &amp; Leasing</t>
  </si>
  <si>
    <t>Repair/Maintenance</t>
  </si>
  <si>
    <t>Social Services</t>
  </si>
  <si>
    <t>Waste Management</t>
  </si>
  <si>
    <t>Miscellaneous Other Services</t>
  </si>
  <si>
    <t>Broadcasting/Telecomm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</si>
  <si>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</si>
  <si>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</si>
  <si>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</si>
  <si>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</si>
  <si>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</si>
  <si>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</si>
  <si>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</si>
  <si>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</si>
  <si>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</si>
  <si>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</si>
  <si>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</si>
  <si>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Retil-Electronics</t>
  </si>
  <si>
    <t>Retail-Motor Vehicles</t>
  </si>
  <si>
    <t>Retail-Furniture and Furnishings</t>
  </si>
  <si>
    <t>Retail-Other</t>
  </si>
  <si>
    <t>Construction</t>
  </si>
  <si>
    <t>Transportation</t>
  </si>
  <si>
    <t>Utilities</t>
  </si>
  <si>
    <t>Miscellaneous Other</t>
  </si>
  <si>
    <t>Table 17</t>
  </si>
  <si>
    <t xml:space="preserve">$10,000 - $50,000 </t>
  </si>
  <si>
    <t>* Starting this year, GCT liability is reported net of all refundable credits, rather than set to zero if liability after credits is negative.</t>
  </si>
  <si>
    <t>Table 18</t>
  </si>
  <si>
    <t>TOP TEN PERCENT AND TOP ONE PERCENT OF TAXPAYERS</t>
  </si>
  <si>
    <t>BY INDUSTRY</t>
  </si>
  <si>
    <t>Top Ten Percent</t>
  </si>
  <si>
    <t>Top One Percent</t>
  </si>
  <si>
    <t>Table 19</t>
  </si>
  <si>
    <t>Entire Net Income</t>
  </si>
  <si>
    <t>Income Plus Compensation</t>
  </si>
  <si>
    <t>Capital</t>
  </si>
  <si>
    <t>Minimum Tax</t>
  </si>
  <si>
    <t>Table 20</t>
  </si>
  <si>
    <t>DISTRIBUTION BY TAX BASE AND INDUSTRY</t>
  </si>
  <si>
    <t>Table 21</t>
  </si>
  <si>
    <t>Short Form (NYC-4S EZ)</t>
  </si>
  <si>
    <t>Short Form (NYC-4S)</t>
  </si>
  <si>
    <t>Long Form (NYC-3L)</t>
  </si>
  <si>
    <t>Combined Form (NYC-3A)</t>
  </si>
  <si>
    <t>Not Available/Extension</t>
  </si>
  <si>
    <t>Table 22</t>
  </si>
  <si>
    <t>DISTRIBUTION BY FORM TYPE AND LIABILITY PER RETURN</t>
  </si>
  <si>
    <t>Short Form</t>
  </si>
  <si>
    <t>Long Form</t>
  </si>
  <si>
    <t>Combined Form</t>
  </si>
  <si>
    <t>NYC-4S EZ</t>
  </si>
  <si>
    <t>NYC-4S</t>
  </si>
  <si>
    <t>NYC-3L</t>
  </si>
  <si>
    <t>NYC-3A</t>
  </si>
  <si>
    <t>$300 or Less^</t>
  </si>
  <si>
    <t>*</t>
  </si>
  <si>
    <r>
      <t xml:space="preserve">More than </t>
    </r>
    <r>
      <rPr>
        <b/>
        <sz val="12"/>
        <rFont val="Arial"/>
        <family val="2"/>
      </rPr>
      <t>$1,000,000</t>
    </r>
  </si>
  <si>
    <t>* Numbers cannot be provided due to confidentiality restrictions.</t>
  </si>
  <si>
    <t>^ Starting this year, GCT liability is reported net of all refundable credits, rather than set to zero if liability after credits is negative.</t>
  </si>
  <si>
    <t>Table 23</t>
  </si>
  <si>
    <t>DISTRIBUTION BY ALLOCATION STATUS AND INDUSTRY</t>
  </si>
  <si>
    <t>Allocation Status and</t>
  </si>
  <si>
    <t>Multi-jurisdictional</t>
  </si>
  <si>
    <t>See Appendix B for definition of allocation status.</t>
  </si>
  <si>
    <t>Table 24</t>
  </si>
  <si>
    <t>DISTRIBUTION BY STATE CORPORATION STATUS</t>
  </si>
  <si>
    <t>Corporation Status</t>
  </si>
  <si>
    <t>State S Corporation</t>
  </si>
  <si>
    <t>State C Corporation</t>
  </si>
  <si>
    <t>Table 25</t>
  </si>
  <si>
    <t>DISTRIBUTION OF STATE S CORPORATIONS BY INDUSTRY</t>
  </si>
  <si>
    <t>Table 26</t>
  </si>
  <si>
    <t>DISTRIBUTION OF STATE S CORPORATIONS BY TAX BASE</t>
  </si>
  <si>
    <t>Table 27</t>
  </si>
  <si>
    <t>DISTRIBUTION OF STATE S CORPORATIONS BY ALLOCATION STATUS</t>
  </si>
  <si>
    <t>UNINCORPORATED BUSINESS TAX</t>
  </si>
  <si>
    <t>PARTNERSHIP TAXPAYERS</t>
  </si>
  <si>
    <t>Table 30</t>
  </si>
  <si>
    <t>Legal</t>
  </si>
  <si>
    <t xml:space="preserve">Securities &amp; Commodities </t>
  </si>
  <si>
    <t>Insurance and Other Finance</t>
  </si>
  <si>
    <t>Management/Science/Tehcnical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</si>
  <si>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</si>
  <si>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</si>
  <si>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</si>
  <si>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</si>
  <si>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</si>
  <si>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</si>
  <si>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</si>
  <si>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Retail</t>
  </si>
  <si>
    <t>Lessors of Real Estate</t>
  </si>
  <si>
    <t>Brokers/Managers</t>
  </si>
  <si>
    <t>Transportation &amp; Utilities</t>
  </si>
  <si>
    <t>Miscellaneous Other &amp; Not Available</t>
  </si>
  <si>
    <t>Table 31</t>
  </si>
  <si>
    <t>$300 or Less</t>
  </si>
  <si>
    <t>Table 32</t>
  </si>
  <si>
    <t>Table 33</t>
  </si>
  <si>
    <t>Unknown</t>
  </si>
  <si>
    <t>See Appendix C for definition of allocation status.</t>
  </si>
  <si>
    <t>LIMITED LIABILITY PARTNERSHIPS/COMPANIES</t>
  </si>
  <si>
    <t>Table 34</t>
  </si>
  <si>
    <t>DISTRIBUTION OF TAXPAYERS BY LIMITED LIABILITY PARTNERSHIP/COMPANY STATUS</t>
  </si>
  <si>
    <t>LLP/LLC Status</t>
  </si>
  <si>
    <t>LLP/LLC</t>
  </si>
  <si>
    <t>Non-LLP/LLC</t>
  </si>
  <si>
    <t>Table 35</t>
  </si>
  <si>
    <t>DISTRIBUTION OF LIMITED LIABILITY PARTNERSHIPS/COMPANIES BY INDUSTRY</t>
  </si>
  <si>
    <t>PROPRIETORSHIP TAXPAYERS</t>
  </si>
  <si>
    <t>Table 38</t>
  </si>
  <si>
    <t>Other Finance</t>
  </si>
  <si>
    <t>Health Practitioners</t>
  </si>
  <si>
    <t>Other Health Care</t>
  </si>
  <si>
    <t>Religious &amp; Civic Organizations</t>
  </si>
  <si>
    <t>Table 39</t>
  </si>
  <si>
    <t>More than $50,000</t>
  </si>
  <si>
    <t>Table 40</t>
  </si>
  <si>
    <t>Table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</si>
</sst>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b/>
      <sz val="13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sz val="10"/>
      <name val="Wingdings 2"/>
      <family val="1"/>
      <charset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6" fillId="0" borderId="0"/>
  </cellStyleXfs>
  <cellXfs count="4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0" xfId="0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 applyBorder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 applyAlignment="1"/>
    <xf numFmtId="0" fontId="6" fillId="0" borderId="6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6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6" fillId="0" borderId="1" xfId="0" applyFont="1" applyBorder="1" applyAlignment="1">
      <alignment horizontal="right"/>
    </xf>
    <xf numFmtId="0" fontId="0" fillId="0" borderId="3" xfId="0" applyBorder="1" applyAlignment="1"/>
    <xf numFmtId="0" fontId="0" fillId="0" borderId="5" xfId="0" applyBorder="1" applyAlignment="1"/>
    <xf numFmtId="0" fontId="5" fillId="0" borderId="4" xfId="0" quotePrefix="1" applyFont="1" applyBorder="1" applyAlignment="1">
      <alignment horizontal="right"/>
    </xf>
    <xf numFmtId="0" fontId="0" fillId="0" borderId="6" xfId="0" applyBorder="1" applyAlignment="1"/>
    <xf numFmtId="0" fontId="6" fillId="0" borderId="7" xfId="0" applyFont="1" applyBorder="1" applyAlignment="1"/>
    <xf numFmtId="3" fontId="5" fillId="0" borderId="7" xfId="0" applyNumberFormat="1" applyFont="1" applyBorder="1" applyAlignment="1"/>
    <xf numFmtId="164" fontId="5" fillId="0" borderId="0" xfId="0" applyNumberFormat="1" applyFont="1" applyAlignment="1"/>
    <xf numFmtId="0" fontId="5" fillId="0" borderId="8" xfId="0" applyFont="1" applyBorder="1" applyAlignment="1"/>
    <xf numFmtId="0" fontId="5" fillId="0" borderId="7" xfId="0" applyFont="1" applyBorder="1" applyAlignment="1"/>
    <xf numFmtId="0" fontId="6" fillId="0" borderId="4" xfId="0" applyFont="1" applyBorder="1" applyAlignment="1"/>
    <xf numFmtId="3" fontId="6" fillId="0" borderId="4" xfId="0" applyNumberFormat="1" applyFont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3" fontId="0" fillId="0" borderId="0" xfId="0" applyNumberFormat="1" applyAlignment="1"/>
    <xf numFmtId="0" fontId="7" fillId="0" borderId="0" xfId="0" quotePrefix="1" applyFont="1" applyAlignment="1">
      <alignment horizontal="left"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64" fontId="5" fillId="0" borderId="0" xfId="1" applyNumberFormat="1" applyFont="1" applyBorder="1"/>
    <xf numFmtId="0" fontId="6" fillId="0" borderId="0" xfId="0" applyFont="1" applyBorder="1"/>
    <xf numFmtId="0" fontId="0" fillId="0" borderId="7" xfId="0" applyBorder="1"/>
    <xf numFmtId="0" fontId="3" fillId="0" borderId="7" xfId="0" applyFont="1" applyBorder="1"/>
    <xf numFmtId="164" fontId="3" fillId="0" borderId="0" xfId="0" applyNumberFormat="1" applyFont="1" applyBorder="1"/>
    <xf numFmtId="165" fontId="6" fillId="0" borderId="4" xfId="0" applyNumberFormat="1" applyFont="1" applyBorder="1"/>
    <xf numFmtId="10" fontId="0" fillId="0" borderId="0" xfId="0" applyNumberFormat="1"/>
    <xf numFmtId="0" fontId="6" fillId="0" borderId="1" xfId="0" applyFont="1" applyBorder="1" applyAlignment="1">
      <alignment horizontal="center"/>
    </xf>
    <xf numFmtId="6" fontId="6" fillId="0" borderId="7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5" fillId="0" borderId="2" xfId="0" applyNumberFormat="1" applyFont="1" applyBorder="1"/>
    <xf numFmtId="6" fontId="5" fillId="0" borderId="8" xfId="0" applyNumberFormat="1" applyFont="1" applyBorder="1" applyAlignment="1">
      <alignment horizontal="right"/>
    </xf>
    <xf numFmtId="0" fontId="5" fillId="0" borderId="0" xfId="0" applyFont="1" applyBorder="1" applyAlignment="1"/>
    <xf numFmtId="167" fontId="5" fillId="0" borderId="0" xfId="0" applyNumberFormat="1" applyFont="1" applyBorder="1" applyAlignment="1">
      <alignment horizontal="right"/>
    </xf>
    <xf numFmtId="6" fontId="0" fillId="0" borderId="0" xfId="0" applyNumberFormat="1" applyBorder="1" applyAlignment="1">
      <alignment horizontal="right"/>
    </xf>
    <xf numFmtId="166" fontId="5" fillId="0" borderId="0" xfId="0" applyNumberFormat="1" applyFont="1" applyBorder="1"/>
    <xf numFmtId="0" fontId="0" fillId="0" borderId="0" xfId="0" applyBorder="1" applyAlignment="1"/>
    <xf numFmtId="3" fontId="5" fillId="0" borderId="0" xfId="0" applyNumberFormat="1" applyFont="1" applyBorder="1" applyAlignment="1"/>
    <xf numFmtId="0" fontId="8" fillId="0" borderId="7" xfId="0" applyFont="1" applyBorder="1" applyAlignme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167" fontId="6" fillId="0" borderId="0" xfId="0" applyNumberFormat="1" applyFont="1" applyBorder="1"/>
    <xf numFmtId="6" fontId="6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0" fillId="0" borderId="8" xfId="0" applyBorder="1" applyAlignment="1"/>
    <xf numFmtId="0" fontId="6" fillId="0" borderId="7" xfId="0" quotePrefix="1" applyFont="1" applyBorder="1" applyAlignment="1">
      <alignment wrapText="1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8" xfId="1" applyNumberFormat="1" applyFont="1" applyBorder="1" applyAlignment="1">
      <alignment horizontal="left"/>
    </xf>
    <xf numFmtId="164" fontId="5" fillId="0" borderId="8" xfId="1" applyNumberFormat="1" applyFont="1" applyBorder="1" applyAlignment="1">
      <alignment horizontal="right"/>
    </xf>
    <xf numFmtId="0" fontId="0" fillId="0" borderId="7" xfId="0" applyBorder="1" applyAlignment="1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64" fontId="0" fillId="0" borderId="0" xfId="0" applyNumberFormat="1" applyAlignment="1"/>
    <xf numFmtId="3" fontId="9" fillId="0" borderId="4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left"/>
    </xf>
    <xf numFmtId="164" fontId="9" fillId="0" borderId="5" xfId="0" applyNumberFormat="1" applyFont="1" applyBorder="1" applyAlignment="1"/>
    <xf numFmtId="0" fontId="9" fillId="0" borderId="6" xfId="0" applyFont="1" applyBorder="1" applyAlignment="1"/>
    <xf numFmtId="0" fontId="9" fillId="0" borderId="0" xfId="0" applyFont="1" applyBorder="1" applyAlignment="1"/>
    <xf numFmtId="0" fontId="6" fillId="0" borderId="0" xfId="0" applyFont="1" applyAlignment="1"/>
    <xf numFmtId="3" fontId="0" fillId="0" borderId="0" xfId="0" applyNumberFormat="1" applyBorder="1" applyAlignment="1"/>
    <xf numFmtId="3" fontId="10" fillId="0" borderId="0" xfId="0" applyNumberFormat="1" applyFont="1"/>
    <xf numFmtId="0" fontId="11" fillId="0" borderId="1" xfId="0" applyFont="1" applyBorder="1"/>
    <xf numFmtId="0" fontId="11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7" xfId="0" applyFont="1" applyBorder="1"/>
    <xf numFmtId="0" fontId="11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9" xfId="0" applyFont="1" applyBorder="1" applyAlignment="1">
      <alignment horizontal="right"/>
    </xf>
    <xf numFmtId="0" fontId="11" fillId="0" borderId="0" xfId="0" applyFont="1"/>
    <xf numFmtId="0" fontId="5" fillId="0" borderId="7" xfId="0" applyFont="1" applyBorder="1"/>
    <xf numFmtId="6" fontId="5" fillId="0" borderId="0" xfId="0" applyNumberFormat="1" applyFont="1"/>
    <xf numFmtId="0" fontId="5" fillId="0" borderId="7" xfId="0" applyFont="1" applyBorder="1" applyAlignment="1">
      <alignment horizontal="right"/>
    </xf>
    <xf numFmtId="6" fontId="5" fillId="0" borderId="8" xfId="0" applyNumberFormat="1" applyFont="1" applyBorder="1"/>
    <xf numFmtId="6" fontId="5" fillId="0" borderId="0" xfId="0" applyNumberFormat="1" applyFont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0" fontId="11" fillId="0" borderId="8" xfId="0" applyFont="1" applyBorder="1"/>
    <xf numFmtId="166" fontId="5" fillId="0" borderId="8" xfId="0" applyNumberFormat="1" applyFont="1" applyBorder="1"/>
    <xf numFmtId="3" fontId="5" fillId="0" borderId="0" xfId="0" applyNumberFormat="1" applyFont="1" applyBorder="1"/>
    <xf numFmtId="38" fontId="5" fillId="0" borderId="0" xfId="0" applyNumberFormat="1" applyFont="1" applyBorder="1"/>
    <xf numFmtId="6" fontId="12" fillId="0" borderId="0" xfId="0" applyNumberFormat="1" applyFont="1"/>
    <xf numFmtId="6" fontId="13" fillId="0" borderId="0" xfId="0" applyNumberFormat="1" applyFont="1"/>
    <xf numFmtId="3" fontId="5" fillId="0" borderId="8" xfId="0" applyNumberFormat="1" applyFont="1" applyBorder="1" applyAlignment="1">
      <alignment horizontal="right"/>
    </xf>
    <xf numFmtId="0" fontId="11" fillId="0" borderId="5" xfId="0" applyFont="1" applyBorder="1"/>
    <xf numFmtId="3" fontId="6" fillId="0" borderId="4" xfId="0" applyNumberFormat="1" applyFont="1" applyBorder="1" applyAlignment="1">
      <alignment horizontal="right"/>
    </xf>
    <xf numFmtId="165" fontId="6" fillId="0" borderId="6" xfId="0" applyNumberFormat="1" applyFont="1" applyBorder="1"/>
    <xf numFmtId="3" fontId="6" fillId="0" borderId="0" xfId="0" applyNumberFormat="1" applyFont="1" applyBorder="1"/>
    <xf numFmtId="6" fontId="6" fillId="0" borderId="0" xfId="0" applyNumberFormat="1" applyFont="1" applyBorder="1"/>
    <xf numFmtId="3" fontId="0" fillId="0" borderId="0" xfId="0" applyNumberFormat="1"/>
    <xf numFmtId="0" fontId="14" fillId="0" borderId="0" xfId="0" applyFont="1"/>
    <xf numFmtId="0" fontId="5" fillId="0" borderId="2" xfId="0" applyFont="1" applyBorder="1" applyAlignment="1"/>
    <xf numFmtId="0" fontId="5" fillId="0" borderId="5" xfId="0" applyFont="1" applyBorder="1" applyAlignment="1"/>
    <xf numFmtId="164" fontId="5" fillId="0" borderId="0" xfId="0" applyNumberFormat="1" applyFont="1" applyAlignment="1">
      <alignment horizontal="right"/>
    </xf>
    <xf numFmtId="165" fontId="5" fillId="0" borderId="1" xfId="0" applyNumberFormat="1" applyFont="1" applyBorder="1"/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15" fillId="0" borderId="0" xfId="0" applyFont="1" applyAlignment="1"/>
    <xf numFmtId="0" fontId="3" fillId="0" borderId="0" xfId="0" applyFont="1" applyAlignment="1"/>
    <xf numFmtId="0" fontId="17" fillId="0" borderId="0" xfId="2" applyFont="1" applyAlignme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6" fillId="0" borderId="0" xfId="0" applyFont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8" fontId="6" fillId="0" borderId="0" xfId="0" applyNumberFormat="1" applyFont="1" applyBorder="1" applyAlignment="1">
      <alignment horizontal="right"/>
    </xf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9" fontId="0" fillId="0" borderId="0" xfId="1" applyFont="1"/>
    <xf numFmtId="164" fontId="5" fillId="0" borderId="8" xfId="0" applyNumberFormat="1" applyFont="1" applyBorder="1" applyAlignment="1">
      <alignment horizontal="left"/>
    </xf>
    <xf numFmtId="164" fontId="5" fillId="0" borderId="0" xfId="0" applyNumberFormat="1" applyFont="1"/>
    <xf numFmtId="166" fontId="6" fillId="0" borderId="7" xfId="0" applyNumberFormat="1" applyFont="1" applyBorder="1"/>
    <xf numFmtId="164" fontId="5" fillId="0" borderId="8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168" fontId="6" fillId="0" borderId="5" xfId="0" applyNumberFormat="1" applyFont="1" applyBorder="1" applyAlignment="1">
      <alignment horizontal="right"/>
    </xf>
    <xf numFmtId="0" fontId="6" fillId="0" borderId="5" xfId="0" applyFont="1" applyBorder="1"/>
    <xf numFmtId="4" fontId="0" fillId="0" borderId="0" xfId="0" applyNumberFormat="1"/>
    <xf numFmtId="10" fontId="3" fillId="0" borderId="0" xfId="0" applyNumberFormat="1" applyFont="1"/>
    <xf numFmtId="10" fontId="3" fillId="0" borderId="0" xfId="1" applyNumberFormat="1" applyFont="1"/>
    <xf numFmtId="169" fontId="3" fillId="0" borderId="0" xfId="1" applyNumberFormat="1" applyFont="1"/>
    <xf numFmtId="169" fontId="3" fillId="0" borderId="0" xfId="0" applyNumberFormat="1" applyFont="1"/>
    <xf numFmtId="166" fontId="3" fillId="0" borderId="7" xfId="0" applyNumberFormat="1" applyFont="1" applyBorder="1"/>
    <xf numFmtId="164" fontId="5" fillId="0" borderId="0" xfId="0" applyNumberFormat="1" applyFont="1" applyFill="1" applyBorder="1"/>
    <xf numFmtId="3" fontId="5" fillId="0" borderId="7" xfId="0" applyNumberFormat="1" applyFont="1" applyFill="1" applyBorder="1"/>
    <xf numFmtId="0" fontId="5" fillId="0" borderId="0" xfId="0" applyFont="1" applyFill="1" applyBorder="1"/>
    <xf numFmtId="166" fontId="5" fillId="0" borderId="7" xfId="0" applyNumberFormat="1" applyFont="1" applyFill="1" applyBorder="1"/>
    <xf numFmtId="0" fontId="3" fillId="0" borderId="8" xfId="0" applyFont="1" applyFill="1" applyBorder="1"/>
    <xf numFmtId="0" fontId="5" fillId="0" borderId="7" xfId="0" applyFont="1" applyFill="1" applyBorder="1"/>
    <xf numFmtId="3" fontId="3" fillId="0" borderId="0" xfId="0" applyNumberFormat="1" applyFont="1"/>
    <xf numFmtId="0" fontId="5" fillId="0" borderId="4" xfId="0" applyFont="1" applyBorder="1"/>
    <xf numFmtId="3" fontId="5" fillId="0" borderId="4" xfId="0" applyNumberFormat="1" applyFont="1" applyBorder="1"/>
    <xf numFmtId="164" fontId="5" fillId="0" borderId="5" xfId="0" applyNumberFormat="1" applyFont="1" applyBorder="1"/>
    <xf numFmtId="166" fontId="5" fillId="0" borderId="4" xfId="0" applyNumberFormat="1" applyFont="1" applyBorder="1"/>
    <xf numFmtId="0" fontId="18" fillId="0" borderId="2" xfId="0" applyFont="1" applyBorder="1" applyAlignment="1">
      <alignment horizontal="center"/>
    </xf>
    <xf numFmtId="3" fontId="3" fillId="0" borderId="7" xfId="0" applyNumberFormat="1" applyFont="1" applyBorder="1"/>
    <xf numFmtId="0" fontId="19" fillId="0" borderId="7" xfId="0" applyFont="1" applyBorder="1"/>
    <xf numFmtId="3" fontId="3" fillId="0" borderId="0" xfId="0" applyNumberFormat="1" applyFont="1" applyBorder="1"/>
    <xf numFmtId="6" fontId="3" fillId="0" borderId="0" xfId="0" applyNumberFormat="1" applyFont="1" applyBorder="1"/>
    <xf numFmtId="168" fontId="6" fillId="0" borderId="5" xfId="0" applyNumberFormat="1" applyFont="1" applyBorder="1" applyAlignment="1"/>
    <xf numFmtId="6" fontId="0" fillId="0" borderId="0" xfId="0" applyNumberFormat="1" applyAlignment="1"/>
    <xf numFmtId="0" fontId="2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6" fontId="0" fillId="0" borderId="8" xfId="0" applyNumberFormat="1" applyBorder="1" applyAlignment="1">
      <alignment horizontal="right"/>
    </xf>
    <xf numFmtId="165" fontId="6" fillId="0" borderId="5" xfId="0" applyNumberFormat="1" applyFont="1" applyBorder="1" applyAlignment="1"/>
    <xf numFmtId="164" fontId="5" fillId="0" borderId="2" xfId="1" applyNumberFormat="1" applyFont="1" applyBorder="1" applyAlignment="1">
      <alignment horizontal="right"/>
    </xf>
    <xf numFmtId="3" fontId="0" fillId="0" borderId="7" xfId="0" applyNumberFormat="1" applyBorder="1"/>
    <xf numFmtId="164" fontId="0" fillId="0" borderId="0" xfId="0" applyNumberFormat="1"/>
    <xf numFmtId="0" fontId="0" fillId="0" borderId="8" xfId="0" applyBorder="1"/>
    <xf numFmtId="164" fontId="9" fillId="0" borderId="5" xfId="0" applyNumberFormat="1" applyFont="1" applyBorder="1"/>
    <xf numFmtId="0" fontId="9" fillId="0" borderId="5" xfId="0" applyFont="1" applyBorder="1"/>
    <xf numFmtId="0" fontId="9" fillId="0" borderId="6" xfId="0" applyFont="1" applyBorder="1"/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165" fontId="5" fillId="0" borderId="3" xfId="0" applyNumberFormat="1" applyFont="1" applyBorder="1"/>
    <xf numFmtId="0" fontId="12" fillId="0" borderId="0" xfId="0" applyFont="1"/>
    <xf numFmtId="0" fontId="13" fillId="0" borderId="0" xfId="0" applyFont="1"/>
    <xf numFmtId="3" fontId="5" fillId="0" borderId="7" xfId="0" applyNumberFormat="1" applyFont="1" applyFill="1" applyBorder="1" applyAlignment="1">
      <alignment horizontal="right"/>
    </xf>
    <xf numFmtId="0" fontId="5" fillId="0" borderId="0" xfId="0" applyFont="1" applyFill="1"/>
    <xf numFmtId="165" fontId="6" fillId="0" borderId="6" xfId="0" applyNumberFormat="1" applyFont="1" applyBorder="1" applyAlignment="1"/>
    <xf numFmtId="3" fontId="6" fillId="0" borderId="4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6" fontId="12" fillId="0" borderId="0" xfId="0" applyNumberFormat="1" applyFont="1" applyAlignment="1"/>
    <xf numFmtId="6" fontId="13" fillId="0" borderId="0" xfId="0" applyNumberFormat="1" applyFont="1" applyAlignment="1"/>
    <xf numFmtId="166" fontId="5" fillId="0" borderId="8" xfId="0" applyNumberFormat="1" applyFont="1" applyBorder="1" applyAlignment="1">
      <alignment horizontal="right"/>
    </xf>
    <xf numFmtId="6" fontId="5" fillId="0" borderId="0" xfId="0" applyNumberFormat="1" applyFont="1" applyAlignment="1"/>
    <xf numFmtId="3" fontId="0" fillId="0" borderId="8" xfId="0" applyNumberFormat="1" applyBorder="1" applyAlignment="1"/>
    <xf numFmtId="0" fontId="12" fillId="0" borderId="0" xfId="0" applyFont="1" applyAlignment="1"/>
    <xf numFmtId="0" fontId="13" fillId="0" borderId="0" xfId="0" applyFont="1" applyAlignment="1"/>
    <xf numFmtId="6" fontId="3" fillId="0" borderId="0" xfId="0" applyNumberFormat="1" applyFont="1" applyAlignment="1"/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top"/>
    </xf>
    <xf numFmtId="0" fontId="21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5" fillId="0" borderId="2" xfId="0" applyFont="1" applyFill="1" applyBorder="1"/>
    <xf numFmtId="0" fontId="0" fillId="0" borderId="3" xfId="0" applyFill="1" applyBorder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5" fillId="0" borderId="5" xfId="0" applyFont="1" applyFill="1" applyBorder="1"/>
    <xf numFmtId="0" fontId="0" fillId="0" borderId="6" xfId="0" applyFill="1" applyBorder="1"/>
    <xf numFmtId="0" fontId="0" fillId="0" borderId="1" xfId="0" applyFill="1" applyBorder="1"/>
    <xf numFmtId="0" fontId="22" fillId="0" borderId="7" xfId="0" applyFont="1" applyFill="1" applyBorder="1" applyAlignment="1">
      <alignment horizontal="right"/>
    </xf>
    <xf numFmtId="0" fontId="0" fillId="0" borderId="7" xfId="0" applyFill="1" applyBorder="1"/>
    <xf numFmtId="0" fontId="0" fillId="0" borderId="8" xfId="0" applyFill="1" applyBorder="1"/>
    <xf numFmtId="0" fontId="6" fillId="0" borderId="7" xfId="0" applyFont="1" applyFill="1" applyBorder="1"/>
    <xf numFmtId="3" fontId="6" fillId="0" borderId="7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0" fontId="6" fillId="0" borderId="8" xfId="0" applyFont="1" applyFill="1" applyBorder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5" fillId="0" borderId="8" xfId="0" applyFont="1" applyFill="1" applyBorder="1"/>
    <xf numFmtId="3" fontId="0" fillId="0" borderId="0" xfId="0" applyNumberFormat="1" applyFill="1"/>
    <xf numFmtId="1" fontId="3" fillId="0" borderId="0" xfId="1" applyNumberFormat="1" applyFont="1" applyFill="1"/>
    <xf numFmtId="3" fontId="5" fillId="0" borderId="7" xfId="0" applyNumberFormat="1" applyFont="1" applyFill="1" applyBorder="1" applyAlignment="1"/>
    <xf numFmtId="164" fontId="5" fillId="0" borderId="0" xfId="0" applyNumberFormat="1" applyFont="1" applyFill="1" applyAlignment="1"/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0" fontId="3" fillId="0" borderId="7" xfId="0" applyFont="1" applyFill="1" applyBorder="1"/>
    <xf numFmtId="0" fontId="6" fillId="0" borderId="4" xfId="0" applyFont="1" applyFill="1" applyBorder="1"/>
    <xf numFmtId="164" fontId="6" fillId="0" borderId="5" xfId="0" applyNumberFormat="1" applyFont="1" applyFill="1" applyBorder="1" applyAlignment="1">
      <alignment horizontal="right"/>
    </xf>
    <xf numFmtId="0" fontId="9" fillId="0" borderId="5" xfId="0" applyFont="1" applyFill="1" applyBorder="1"/>
    <xf numFmtId="0" fontId="9" fillId="0" borderId="6" xfId="0" applyFont="1" applyFill="1" applyBorder="1"/>
    <xf numFmtId="4" fontId="0" fillId="0" borderId="0" xfId="0" applyNumberFormat="1" applyFill="1"/>
    <xf numFmtId="3" fontId="10" fillId="0" borderId="0" xfId="0" applyNumberFormat="1" applyFont="1" applyFill="1"/>
    <xf numFmtId="0" fontId="0" fillId="0" borderId="0" xfId="0" applyBorder="1"/>
    <xf numFmtId="6" fontId="6" fillId="0" borderId="7" xfId="0" applyNumberFormat="1" applyFont="1" applyBorder="1"/>
    <xf numFmtId="164" fontId="6" fillId="0" borderId="8" xfId="0" applyNumberFormat="1" applyFont="1" applyBorder="1"/>
    <xf numFmtId="164" fontId="6" fillId="0" borderId="5" xfId="0" applyNumberFormat="1" applyFont="1" applyBorder="1"/>
    <xf numFmtId="38" fontId="3" fillId="0" borderId="0" xfId="0" applyNumberFormat="1" applyFont="1" applyBorder="1"/>
    <xf numFmtId="38" fontId="6" fillId="0" borderId="0" xfId="0" applyNumberFormat="1" applyFont="1" applyBorder="1"/>
    <xf numFmtId="164" fontId="5" fillId="0" borderId="8" xfId="0" applyNumberFormat="1" applyFont="1" applyBorder="1"/>
    <xf numFmtId="6" fontId="5" fillId="0" borderId="7" xfId="0" applyNumberFormat="1" applyFont="1" applyBorder="1"/>
    <xf numFmtId="0" fontId="6" fillId="0" borderId="1" xfId="0" applyFont="1" applyFill="1" applyBorder="1" applyAlignment="1">
      <alignment horizontal="center"/>
    </xf>
    <xf numFmtId="0" fontId="23" fillId="0" borderId="0" xfId="0" applyFont="1"/>
    <xf numFmtId="164" fontId="6" fillId="0" borderId="0" xfId="1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0" fontId="3" fillId="0" borderId="8" xfId="0" applyFont="1" applyBorder="1" applyAlignment="1"/>
    <xf numFmtId="166" fontId="5" fillId="0" borderId="0" xfId="0" applyNumberFormat="1" applyFont="1" applyBorder="1" applyAlignment="1">
      <alignment horizontal="right"/>
    </xf>
    <xf numFmtId="6" fontId="5" fillId="0" borderId="0" xfId="0" applyNumberFormat="1" applyFont="1" applyBorder="1" applyAlignment="1">
      <alignment horizontal="right"/>
    </xf>
    <xf numFmtId="0" fontId="3" fillId="0" borderId="7" xfId="0" applyFont="1" applyBorder="1" applyAlignme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22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 applyAlignment="1"/>
    <xf numFmtId="164" fontId="5" fillId="2" borderId="0" xfId="0" applyNumberFormat="1" applyFont="1" applyFill="1" applyAlignment="1"/>
    <xf numFmtId="3" fontId="5" fillId="2" borderId="7" xfId="0" applyNumberFormat="1" applyFont="1" applyFill="1" applyBorder="1"/>
    <xf numFmtId="164" fontId="5" fillId="2" borderId="8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left"/>
    </xf>
    <xf numFmtId="0" fontId="3" fillId="2" borderId="7" xfId="0" applyFont="1" applyFill="1" applyBorder="1"/>
    <xf numFmtId="0" fontId="6" fillId="2" borderId="7" xfId="0" applyFont="1" applyFill="1" applyBorder="1" applyAlignment="1"/>
    <xf numFmtId="166" fontId="5" fillId="0" borderId="7" xfId="0" applyNumberFormat="1" applyFont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/>
    <xf numFmtId="4" fontId="0" fillId="2" borderId="0" xfId="0" applyNumberFormat="1" applyFill="1"/>
    <xf numFmtId="3" fontId="10" fillId="2" borderId="0" xfId="0" applyNumberFormat="1" applyFont="1" applyFill="1"/>
    <xf numFmtId="0" fontId="3" fillId="2" borderId="0" xfId="0" applyFont="1" applyFill="1"/>
    <xf numFmtId="0" fontId="24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164" fontId="6" fillId="0" borderId="0" xfId="0" applyNumberFormat="1" applyFont="1" applyFill="1" applyBorder="1"/>
    <xf numFmtId="3" fontId="25" fillId="0" borderId="7" xfId="0" applyNumberFormat="1" applyFont="1" applyBorder="1"/>
    <xf numFmtId="164" fontId="3" fillId="0" borderId="0" xfId="0" applyNumberFormat="1" applyFont="1" applyFill="1" applyBorder="1"/>
    <xf numFmtId="0" fontId="18" fillId="0" borderId="0" xfId="0" applyFont="1" applyBorder="1" applyAlignment="1"/>
    <xf numFmtId="6" fontId="3" fillId="0" borderId="8" xfId="0" applyNumberFormat="1" applyFont="1" applyBorder="1"/>
    <xf numFmtId="3" fontId="6" fillId="0" borderId="6" xfId="0" applyNumberFormat="1" applyFont="1" applyBorder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0" xfId="0" applyFill="1" applyBorder="1"/>
    <xf numFmtId="9" fontId="3" fillId="2" borderId="0" xfId="1" applyFont="1" applyFill="1"/>
    <xf numFmtId="0" fontId="22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9" fontId="3" fillId="2" borderId="0" xfId="1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/>
    <xf numFmtId="0" fontId="6" fillId="2" borderId="0" xfId="0" applyFont="1" applyFill="1" applyBorder="1"/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0" fontId="9" fillId="2" borderId="0" xfId="0" applyFont="1" applyFill="1" applyBorder="1"/>
    <xf numFmtId="167" fontId="6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3" fontId="0" fillId="2" borderId="0" xfId="0" applyNumberFormat="1" applyFill="1" applyBorder="1"/>
  </cellXfs>
  <cellStyles count="3">
    <cellStyle name="Normal" xfId="0" builtinId="0"/>
    <cellStyle name="Normal 1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'F:\apps\taxpol\BUS INC TAX POPULATION\2013 POP REPORT\[2013 Combined - Tables 1 to 4.xls]3.by Industry'!$P$15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t>PERS. &amp; BUS. SER.
$10.4  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t>REAL ESTATE
$3.5  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t>TRADE
$3.8  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t>PROF. SERVICES
$26.3  14%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t>OTHER
$2.9  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7"/>
            </c:numLit>
          </c:cat>
          <c:val>
            <c:numLit>
              <c:formatCode>General</c:formatCode>
              <c:ptCount val="7"/>
            </c:numLit>
          </c:val>
        </c:ser>
        <c:ser>
          <c:idx val="1"/>
          <c:order val="1"/>
          <c:tx>
            <c:strRef>
              <c:f>'F:\apps\taxpol\BUS INC TAX POPULATION\2013 POP REPORT\[2013 Combined - Tables 1 to 4.xls]3.by Industry'!$Q$15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7"/>
            </c:numLit>
          </c:cat>
          <c:val>
            <c:numLit>
              <c:formatCode>General</c:formatCode>
              <c:ptCount val="7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'F:\apps\taxpol\BUS INC TAX POPULATION\2013 POP REPORT\[2013 Combined - Tables 1 to 4.xls]Data Input'!$Q$15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t>LEGAL
$172.5  37%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t>PERS. &amp; BUS. SER.
$36.4  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t>REAL ESTATE
$13.0  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t>FINANCE
$133.0  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t>TRADE
$5.1  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t>PROF.
SERVICES
$51.4  11%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t>OTHER
$55.5  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7"/>
            </c:numLit>
          </c:cat>
          <c:val>
            <c:numLit>
              <c:formatCode>General</c:formatCode>
              <c:ptCount val="7"/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96100" y="57150"/>
          <a:ext cx="0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896100" y="1600200"/>
          <a:ext cx="0" cy="859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896100" y="1596390"/>
          <a:ext cx="0" cy="843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160020</xdr:rowOff>
    </xdr:from>
    <xdr:to>
      <xdr:col>6</xdr:col>
      <xdr:colOff>0</xdr:colOff>
      <xdr:row>32</xdr:row>
      <xdr:rowOff>83820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167640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0.51843</cdr:y>
    </cdr:from>
    <cdr:to>
      <cdr:x>0.61507</cdr:x>
      <cdr:y>0.51843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%20Combined%20-%20Tables%201%20to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&amp;2.Graphs"/>
      <sheetName val="3.by Industry"/>
      <sheetName val="4.by Liab. Range"/>
      <sheetName val="Data Input"/>
    </sheetNames>
    <sheetDataSet>
      <sheetData sheetId="0" refreshError="1"/>
      <sheetData sheetId="1">
        <row r="18">
          <cell r="E18">
            <v>5733230574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showGridLines="0" workbookViewId="0">
      <selection sqref="A1:G1"/>
    </sheetView>
  </sheetViews>
  <sheetFormatPr defaultColWidth="9.109375" defaultRowHeight="13.2" x14ac:dyDescent="0.25"/>
  <cols>
    <col min="1" max="1" width="30.109375" style="2" customWidth="1"/>
    <col min="2" max="2" width="15.6640625" style="2" customWidth="1"/>
    <col min="3" max="3" width="16.88671875" style="2" customWidth="1"/>
    <col min="4" max="4" width="3.44140625" style="2" customWidth="1"/>
    <col min="5" max="5" width="17.109375" style="2" customWidth="1"/>
    <col min="6" max="6" width="15.44140625" style="2" customWidth="1"/>
    <col min="7" max="7" width="3.44140625" style="2" customWidth="1"/>
    <col min="8" max="256" width="9.109375" style="2"/>
    <col min="257" max="257" width="30.109375" style="2" customWidth="1"/>
    <col min="258" max="258" width="15.6640625" style="2" customWidth="1"/>
    <col min="259" max="259" width="16.88671875" style="2" customWidth="1"/>
    <col min="260" max="260" width="3.44140625" style="2" customWidth="1"/>
    <col min="261" max="261" width="17.109375" style="2" customWidth="1"/>
    <col min="262" max="262" width="15.44140625" style="2" customWidth="1"/>
    <col min="263" max="263" width="3.44140625" style="2" customWidth="1"/>
    <col min="264" max="512" width="9.109375" style="2"/>
    <col min="513" max="513" width="30.109375" style="2" customWidth="1"/>
    <col min="514" max="514" width="15.6640625" style="2" customWidth="1"/>
    <col min="515" max="515" width="16.88671875" style="2" customWidth="1"/>
    <col min="516" max="516" width="3.44140625" style="2" customWidth="1"/>
    <col min="517" max="517" width="17.109375" style="2" customWidth="1"/>
    <col min="518" max="518" width="15.44140625" style="2" customWidth="1"/>
    <col min="519" max="519" width="3.44140625" style="2" customWidth="1"/>
    <col min="520" max="768" width="9.109375" style="2"/>
    <col min="769" max="769" width="30.109375" style="2" customWidth="1"/>
    <col min="770" max="770" width="15.6640625" style="2" customWidth="1"/>
    <col min="771" max="771" width="16.88671875" style="2" customWidth="1"/>
    <col min="772" max="772" width="3.44140625" style="2" customWidth="1"/>
    <col min="773" max="773" width="17.109375" style="2" customWidth="1"/>
    <col min="774" max="774" width="15.44140625" style="2" customWidth="1"/>
    <col min="775" max="775" width="3.44140625" style="2" customWidth="1"/>
    <col min="776" max="1024" width="9.109375" style="2"/>
    <col min="1025" max="1025" width="30.109375" style="2" customWidth="1"/>
    <col min="1026" max="1026" width="15.6640625" style="2" customWidth="1"/>
    <col min="1027" max="1027" width="16.88671875" style="2" customWidth="1"/>
    <col min="1028" max="1028" width="3.44140625" style="2" customWidth="1"/>
    <col min="1029" max="1029" width="17.109375" style="2" customWidth="1"/>
    <col min="1030" max="1030" width="15.44140625" style="2" customWidth="1"/>
    <col min="1031" max="1031" width="3.44140625" style="2" customWidth="1"/>
    <col min="1032" max="1280" width="9.109375" style="2"/>
    <col min="1281" max="1281" width="30.109375" style="2" customWidth="1"/>
    <col min="1282" max="1282" width="15.6640625" style="2" customWidth="1"/>
    <col min="1283" max="1283" width="16.88671875" style="2" customWidth="1"/>
    <col min="1284" max="1284" width="3.44140625" style="2" customWidth="1"/>
    <col min="1285" max="1285" width="17.109375" style="2" customWidth="1"/>
    <col min="1286" max="1286" width="15.44140625" style="2" customWidth="1"/>
    <col min="1287" max="1287" width="3.44140625" style="2" customWidth="1"/>
    <col min="1288" max="1536" width="9.109375" style="2"/>
    <col min="1537" max="1537" width="30.109375" style="2" customWidth="1"/>
    <col min="1538" max="1538" width="15.6640625" style="2" customWidth="1"/>
    <col min="1539" max="1539" width="16.88671875" style="2" customWidth="1"/>
    <col min="1540" max="1540" width="3.44140625" style="2" customWidth="1"/>
    <col min="1541" max="1541" width="17.109375" style="2" customWidth="1"/>
    <col min="1542" max="1542" width="15.44140625" style="2" customWidth="1"/>
    <col min="1543" max="1543" width="3.44140625" style="2" customWidth="1"/>
    <col min="1544" max="1792" width="9.109375" style="2"/>
    <col min="1793" max="1793" width="30.109375" style="2" customWidth="1"/>
    <col min="1794" max="1794" width="15.6640625" style="2" customWidth="1"/>
    <col min="1795" max="1795" width="16.88671875" style="2" customWidth="1"/>
    <col min="1796" max="1796" width="3.44140625" style="2" customWidth="1"/>
    <col min="1797" max="1797" width="17.109375" style="2" customWidth="1"/>
    <col min="1798" max="1798" width="15.44140625" style="2" customWidth="1"/>
    <col min="1799" max="1799" width="3.44140625" style="2" customWidth="1"/>
    <col min="1800" max="2048" width="9.109375" style="2"/>
    <col min="2049" max="2049" width="30.109375" style="2" customWidth="1"/>
    <col min="2050" max="2050" width="15.6640625" style="2" customWidth="1"/>
    <col min="2051" max="2051" width="16.88671875" style="2" customWidth="1"/>
    <col min="2052" max="2052" width="3.44140625" style="2" customWidth="1"/>
    <col min="2053" max="2053" width="17.109375" style="2" customWidth="1"/>
    <col min="2054" max="2054" width="15.44140625" style="2" customWidth="1"/>
    <col min="2055" max="2055" width="3.44140625" style="2" customWidth="1"/>
    <col min="2056" max="2304" width="9.109375" style="2"/>
    <col min="2305" max="2305" width="30.109375" style="2" customWidth="1"/>
    <col min="2306" max="2306" width="15.6640625" style="2" customWidth="1"/>
    <col min="2307" max="2307" width="16.88671875" style="2" customWidth="1"/>
    <col min="2308" max="2308" width="3.44140625" style="2" customWidth="1"/>
    <col min="2309" max="2309" width="17.109375" style="2" customWidth="1"/>
    <col min="2310" max="2310" width="15.44140625" style="2" customWidth="1"/>
    <col min="2311" max="2311" width="3.44140625" style="2" customWidth="1"/>
    <col min="2312" max="2560" width="9.109375" style="2"/>
    <col min="2561" max="2561" width="30.109375" style="2" customWidth="1"/>
    <col min="2562" max="2562" width="15.6640625" style="2" customWidth="1"/>
    <col min="2563" max="2563" width="16.88671875" style="2" customWidth="1"/>
    <col min="2564" max="2564" width="3.44140625" style="2" customWidth="1"/>
    <col min="2565" max="2565" width="17.109375" style="2" customWidth="1"/>
    <col min="2566" max="2566" width="15.44140625" style="2" customWidth="1"/>
    <col min="2567" max="2567" width="3.44140625" style="2" customWidth="1"/>
    <col min="2568" max="2816" width="9.109375" style="2"/>
    <col min="2817" max="2817" width="30.109375" style="2" customWidth="1"/>
    <col min="2818" max="2818" width="15.6640625" style="2" customWidth="1"/>
    <col min="2819" max="2819" width="16.88671875" style="2" customWidth="1"/>
    <col min="2820" max="2820" width="3.44140625" style="2" customWidth="1"/>
    <col min="2821" max="2821" width="17.109375" style="2" customWidth="1"/>
    <col min="2822" max="2822" width="15.44140625" style="2" customWidth="1"/>
    <col min="2823" max="2823" width="3.44140625" style="2" customWidth="1"/>
    <col min="2824" max="3072" width="9.109375" style="2"/>
    <col min="3073" max="3073" width="30.109375" style="2" customWidth="1"/>
    <col min="3074" max="3074" width="15.6640625" style="2" customWidth="1"/>
    <col min="3075" max="3075" width="16.88671875" style="2" customWidth="1"/>
    <col min="3076" max="3076" width="3.44140625" style="2" customWidth="1"/>
    <col min="3077" max="3077" width="17.109375" style="2" customWidth="1"/>
    <col min="3078" max="3078" width="15.44140625" style="2" customWidth="1"/>
    <col min="3079" max="3079" width="3.44140625" style="2" customWidth="1"/>
    <col min="3080" max="3328" width="9.109375" style="2"/>
    <col min="3329" max="3329" width="30.109375" style="2" customWidth="1"/>
    <col min="3330" max="3330" width="15.6640625" style="2" customWidth="1"/>
    <col min="3331" max="3331" width="16.88671875" style="2" customWidth="1"/>
    <col min="3332" max="3332" width="3.44140625" style="2" customWidth="1"/>
    <col min="3333" max="3333" width="17.109375" style="2" customWidth="1"/>
    <col min="3334" max="3334" width="15.44140625" style="2" customWidth="1"/>
    <col min="3335" max="3335" width="3.44140625" style="2" customWidth="1"/>
    <col min="3336" max="3584" width="9.109375" style="2"/>
    <col min="3585" max="3585" width="30.109375" style="2" customWidth="1"/>
    <col min="3586" max="3586" width="15.6640625" style="2" customWidth="1"/>
    <col min="3587" max="3587" width="16.88671875" style="2" customWidth="1"/>
    <col min="3588" max="3588" width="3.44140625" style="2" customWidth="1"/>
    <col min="3589" max="3589" width="17.109375" style="2" customWidth="1"/>
    <col min="3590" max="3590" width="15.44140625" style="2" customWidth="1"/>
    <col min="3591" max="3591" width="3.44140625" style="2" customWidth="1"/>
    <col min="3592" max="3840" width="9.109375" style="2"/>
    <col min="3841" max="3841" width="30.109375" style="2" customWidth="1"/>
    <col min="3842" max="3842" width="15.6640625" style="2" customWidth="1"/>
    <col min="3843" max="3843" width="16.88671875" style="2" customWidth="1"/>
    <col min="3844" max="3844" width="3.44140625" style="2" customWidth="1"/>
    <col min="3845" max="3845" width="17.109375" style="2" customWidth="1"/>
    <col min="3846" max="3846" width="15.44140625" style="2" customWidth="1"/>
    <col min="3847" max="3847" width="3.44140625" style="2" customWidth="1"/>
    <col min="3848" max="4096" width="9.109375" style="2"/>
    <col min="4097" max="4097" width="30.109375" style="2" customWidth="1"/>
    <col min="4098" max="4098" width="15.6640625" style="2" customWidth="1"/>
    <col min="4099" max="4099" width="16.88671875" style="2" customWidth="1"/>
    <col min="4100" max="4100" width="3.44140625" style="2" customWidth="1"/>
    <col min="4101" max="4101" width="17.109375" style="2" customWidth="1"/>
    <col min="4102" max="4102" width="15.44140625" style="2" customWidth="1"/>
    <col min="4103" max="4103" width="3.44140625" style="2" customWidth="1"/>
    <col min="4104" max="4352" width="9.109375" style="2"/>
    <col min="4353" max="4353" width="30.109375" style="2" customWidth="1"/>
    <col min="4354" max="4354" width="15.6640625" style="2" customWidth="1"/>
    <col min="4355" max="4355" width="16.88671875" style="2" customWidth="1"/>
    <col min="4356" max="4356" width="3.44140625" style="2" customWidth="1"/>
    <col min="4357" max="4357" width="17.109375" style="2" customWidth="1"/>
    <col min="4358" max="4358" width="15.44140625" style="2" customWidth="1"/>
    <col min="4359" max="4359" width="3.44140625" style="2" customWidth="1"/>
    <col min="4360" max="4608" width="9.109375" style="2"/>
    <col min="4609" max="4609" width="30.109375" style="2" customWidth="1"/>
    <col min="4610" max="4610" width="15.6640625" style="2" customWidth="1"/>
    <col min="4611" max="4611" width="16.88671875" style="2" customWidth="1"/>
    <col min="4612" max="4612" width="3.44140625" style="2" customWidth="1"/>
    <col min="4613" max="4613" width="17.109375" style="2" customWidth="1"/>
    <col min="4614" max="4614" width="15.44140625" style="2" customWidth="1"/>
    <col min="4615" max="4615" width="3.44140625" style="2" customWidth="1"/>
    <col min="4616" max="4864" width="9.109375" style="2"/>
    <col min="4865" max="4865" width="30.109375" style="2" customWidth="1"/>
    <col min="4866" max="4866" width="15.6640625" style="2" customWidth="1"/>
    <col min="4867" max="4867" width="16.88671875" style="2" customWidth="1"/>
    <col min="4868" max="4868" width="3.44140625" style="2" customWidth="1"/>
    <col min="4869" max="4869" width="17.109375" style="2" customWidth="1"/>
    <col min="4870" max="4870" width="15.44140625" style="2" customWidth="1"/>
    <col min="4871" max="4871" width="3.44140625" style="2" customWidth="1"/>
    <col min="4872" max="5120" width="9.109375" style="2"/>
    <col min="5121" max="5121" width="30.109375" style="2" customWidth="1"/>
    <col min="5122" max="5122" width="15.6640625" style="2" customWidth="1"/>
    <col min="5123" max="5123" width="16.88671875" style="2" customWidth="1"/>
    <col min="5124" max="5124" width="3.44140625" style="2" customWidth="1"/>
    <col min="5125" max="5125" width="17.109375" style="2" customWidth="1"/>
    <col min="5126" max="5126" width="15.44140625" style="2" customWidth="1"/>
    <col min="5127" max="5127" width="3.44140625" style="2" customWidth="1"/>
    <col min="5128" max="5376" width="9.109375" style="2"/>
    <col min="5377" max="5377" width="30.109375" style="2" customWidth="1"/>
    <col min="5378" max="5378" width="15.6640625" style="2" customWidth="1"/>
    <col min="5379" max="5379" width="16.88671875" style="2" customWidth="1"/>
    <col min="5380" max="5380" width="3.44140625" style="2" customWidth="1"/>
    <col min="5381" max="5381" width="17.109375" style="2" customWidth="1"/>
    <col min="5382" max="5382" width="15.44140625" style="2" customWidth="1"/>
    <col min="5383" max="5383" width="3.44140625" style="2" customWidth="1"/>
    <col min="5384" max="5632" width="9.109375" style="2"/>
    <col min="5633" max="5633" width="30.109375" style="2" customWidth="1"/>
    <col min="5634" max="5634" width="15.6640625" style="2" customWidth="1"/>
    <col min="5635" max="5635" width="16.88671875" style="2" customWidth="1"/>
    <col min="5636" max="5636" width="3.44140625" style="2" customWidth="1"/>
    <col min="5637" max="5637" width="17.109375" style="2" customWidth="1"/>
    <col min="5638" max="5638" width="15.44140625" style="2" customWidth="1"/>
    <col min="5639" max="5639" width="3.44140625" style="2" customWidth="1"/>
    <col min="5640" max="5888" width="9.109375" style="2"/>
    <col min="5889" max="5889" width="30.109375" style="2" customWidth="1"/>
    <col min="5890" max="5890" width="15.6640625" style="2" customWidth="1"/>
    <col min="5891" max="5891" width="16.88671875" style="2" customWidth="1"/>
    <col min="5892" max="5892" width="3.44140625" style="2" customWidth="1"/>
    <col min="5893" max="5893" width="17.109375" style="2" customWidth="1"/>
    <col min="5894" max="5894" width="15.44140625" style="2" customWidth="1"/>
    <col min="5895" max="5895" width="3.44140625" style="2" customWidth="1"/>
    <col min="5896" max="6144" width="9.109375" style="2"/>
    <col min="6145" max="6145" width="30.109375" style="2" customWidth="1"/>
    <col min="6146" max="6146" width="15.6640625" style="2" customWidth="1"/>
    <col min="6147" max="6147" width="16.88671875" style="2" customWidth="1"/>
    <col min="6148" max="6148" width="3.44140625" style="2" customWidth="1"/>
    <col min="6149" max="6149" width="17.109375" style="2" customWidth="1"/>
    <col min="6150" max="6150" width="15.44140625" style="2" customWidth="1"/>
    <col min="6151" max="6151" width="3.44140625" style="2" customWidth="1"/>
    <col min="6152" max="6400" width="9.109375" style="2"/>
    <col min="6401" max="6401" width="30.109375" style="2" customWidth="1"/>
    <col min="6402" max="6402" width="15.6640625" style="2" customWidth="1"/>
    <col min="6403" max="6403" width="16.88671875" style="2" customWidth="1"/>
    <col min="6404" max="6404" width="3.44140625" style="2" customWidth="1"/>
    <col min="6405" max="6405" width="17.109375" style="2" customWidth="1"/>
    <col min="6406" max="6406" width="15.44140625" style="2" customWidth="1"/>
    <col min="6407" max="6407" width="3.44140625" style="2" customWidth="1"/>
    <col min="6408" max="6656" width="9.109375" style="2"/>
    <col min="6657" max="6657" width="30.109375" style="2" customWidth="1"/>
    <col min="6658" max="6658" width="15.6640625" style="2" customWidth="1"/>
    <col min="6659" max="6659" width="16.88671875" style="2" customWidth="1"/>
    <col min="6660" max="6660" width="3.44140625" style="2" customWidth="1"/>
    <col min="6661" max="6661" width="17.109375" style="2" customWidth="1"/>
    <col min="6662" max="6662" width="15.44140625" style="2" customWidth="1"/>
    <col min="6663" max="6663" width="3.44140625" style="2" customWidth="1"/>
    <col min="6664" max="6912" width="9.109375" style="2"/>
    <col min="6913" max="6913" width="30.109375" style="2" customWidth="1"/>
    <col min="6914" max="6914" width="15.6640625" style="2" customWidth="1"/>
    <col min="6915" max="6915" width="16.88671875" style="2" customWidth="1"/>
    <col min="6916" max="6916" width="3.44140625" style="2" customWidth="1"/>
    <col min="6917" max="6917" width="17.109375" style="2" customWidth="1"/>
    <col min="6918" max="6918" width="15.44140625" style="2" customWidth="1"/>
    <col min="6919" max="6919" width="3.44140625" style="2" customWidth="1"/>
    <col min="6920" max="7168" width="9.109375" style="2"/>
    <col min="7169" max="7169" width="30.109375" style="2" customWidth="1"/>
    <col min="7170" max="7170" width="15.6640625" style="2" customWidth="1"/>
    <col min="7171" max="7171" width="16.88671875" style="2" customWidth="1"/>
    <col min="7172" max="7172" width="3.44140625" style="2" customWidth="1"/>
    <col min="7173" max="7173" width="17.109375" style="2" customWidth="1"/>
    <col min="7174" max="7174" width="15.44140625" style="2" customWidth="1"/>
    <col min="7175" max="7175" width="3.44140625" style="2" customWidth="1"/>
    <col min="7176" max="7424" width="9.109375" style="2"/>
    <col min="7425" max="7425" width="30.109375" style="2" customWidth="1"/>
    <col min="7426" max="7426" width="15.6640625" style="2" customWidth="1"/>
    <col min="7427" max="7427" width="16.88671875" style="2" customWidth="1"/>
    <col min="7428" max="7428" width="3.44140625" style="2" customWidth="1"/>
    <col min="7429" max="7429" width="17.109375" style="2" customWidth="1"/>
    <col min="7430" max="7430" width="15.44140625" style="2" customWidth="1"/>
    <col min="7431" max="7431" width="3.44140625" style="2" customWidth="1"/>
    <col min="7432" max="7680" width="9.109375" style="2"/>
    <col min="7681" max="7681" width="30.109375" style="2" customWidth="1"/>
    <col min="7682" max="7682" width="15.6640625" style="2" customWidth="1"/>
    <col min="7683" max="7683" width="16.88671875" style="2" customWidth="1"/>
    <col min="7684" max="7684" width="3.44140625" style="2" customWidth="1"/>
    <col min="7685" max="7685" width="17.109375" style="2" customWidth="1"/>
    <col min="7686" max="7686" width="15.44140625" style="2" customWidth="1"/>
    <col min="7687" max="7687" width="3.44140625" style="2" customWidth="1"/>
    <col min="7688" max="7936" width="9.109375" style="2"/>
    <col min="7937" max="7937" width="30.109375" style="2" customWidth="1"/>
    <col min="7938" max="7938" width="15.6640625" style="2" customWidth="1"/>
    <col min="7939" max="7939" width="16.88671875" style="2" customWidth="1"/>
    <col min="7940" max="7940" width="3.44140625" style="2" customWidth="1"/>
    <col min="7941" max="7941" width="17.109375" style="2" customWidth="1"/>
    <col min="7942" max="7942" width="15.44140625" style="2" customWidth="1"/>
    <col min="7943" max="7943" width="3.44140625" style="2" customWidth="1"/>
    <col min="7944" max="8192" width="9.109375" style="2"/>
    <col min="8193" max="8193" width="30.109375" style="2" customWidth="1"/>
    <col min="8194" max="8194" width="15.6640625" style="2" customWidth="1"/>
    <col min="8195" max="8195" width="16.88671875" style="2" customWidth="1"/>
    <col min="8196" max="8196" width="3.44140625" style="2" customWidth="1"/>
    <col min="8197" max="8197" width="17.109375" style="2" customWidth="1"/>
    <col min="8198" max="8198" width="15.44140625" style="2" customWidth="1"/>
    <col min="8199" max="8199" width="3.44140625" style="2" customWidth="1"/>
    <col min="8200" max="8448" width="9.109375" style="2"/>
    <col min="8449" max="8449" width="30.109375" style="2" customWidth="1"/>
    <col min="8450" max="8450" width="15.6640625" style="2" customWidth="1"/>
    <col min="8451" max="8451" width="16.88671875" style="2" customWidth="1"/>
    <col min="8452" max="8452" width="3.44140625" style="2" customWidth="1"/>
    <col min="8453" max="8453" width="17.109375" style="2" customWidth="1"/>
    <col min="8454" max="8454" width="15.44140625" style="2" customWidth="1"/>
    <col min="8455" max="8455" width="3.44140625" style="2" customWidth="1"/>
    <col min="8456" max="8704" width="9.109375" style="2"/>
    <col min="8705" max="8705" width="30.109375" style="2" customWidth="1"/>
    <col min="8706" max="8706" width="15.6640625" style="2" customWidth="1"/>
    <col min="8707" max="8707" width="16.88671875" style="2" customWidth="1"/>
    <col min="8708" max="8708" width="3.44140625" style="2" customWidth="1"/>
    <col min="8709" max="8709" width="17.109375" style="2" customWidth="1"/>
    <col min="8710" max="8710" width="15.44140625" style="2" customWidth="1"/>
    <col min="8711" max="8711" width="3.44140625" style="2" customWidth="1"/>
    <col min="8712" max="8960" width="9.109375" style="2"/>
    <col min="8961" max="8961" width="30.109375" style="2" customWidth="1"/>
    <col min="8962" max="8962" width="15.6640625" style="2" customWidth="1"/>
    <col min="8963" max="8963" width="16.88671875" style="2" customWidth="1"/>
    <col min="8964" max="8964" width="3.44140625" style="2" customWidth="1"/>
    <col min="8965" max="8965" width="17.109375" style="2" customWidth="1"/>
    <col min="8966" max="8966" width="15.44140625" style="2" customWidth="1"/>
    <col min="8967" max="8967" width="3.44140625" style="2" customWidth="1"/>
    <col min="8968" max="9216" width="9.109375" style="2"/>
    <col min="9217" max="9217" width="30.109375" style="2" customWidth="1"/>
    <col min="9218" max="9218" width="15.6640625" style="2" customWidth="1"/>
    <col min="9219" max="9219" width="16.88671875" style="2" customWidth="1"/>
    <col min="9220" max="9220" width="3.44140625" style="2" customWidth="1"/>
    <col min="9221" max="9221" width="17.109375" style="2" customWidth="1"/>
    <col min="9222" max="9222" width="15.44140625" style="2" customWidth="1"/>
    <col min="9223" max="9223" width="3.44140625" style="2" customWidth="1"/>
    <col min="9224" max="9472" width="9.109375" style="2"/>
    <col min="9473" max="9473" width="30.109375" style="2" customWidth="1"/>
    <col min="9474" max="9474" width="15.6640625" style="2" customWidth="1"/>
    <col min="9475" max="9475" width="16.88671875" style="2" customWidth="1"/>
    <col min="9476" max="9476" width="3.44140625" style="2" customWidth="1"/>
    <col min="9477" max="9477" width="17.109375" style="2" customWidth="1"/>
    <col min="9478" max="9478" width="15.44140625" style="2" customWidth="1"/>
    <col min="9479" max="9479" width="3.44140625" style="2" customWidth="1"/>
    <col min="9480" max="9728" width="9.109375" style="2"/>
    <col min="9729" max="9729" width="30.109375" style="2" customWidth="1"/>
    <col min="9730" max="9730" width="15.6640625" style="2" customWidth="1"/>
    <col min="9731" max="9731" width="16.88671875" style="2" customWidth="1"/>
    <col min="9732" max="9732" width="3.44140625" style="2" customWidth="1"/>
    <col min="9733" max="9733" width="17.109375" style="2" customWidth="1"/>
    <col min="9734" max="9734" width="15.44140625" style="2" customWidth="1"/>
    <col min="9735" max="9735" width="3.44140625" style="2" customWidth="1"/>
    <col min="9736" max="9984" width="9.109375" style="2"/>
    <col min="9985" max="9985" width="30.109375" style="2" customWidth="1"/>
    <col min="9986" max="9986" width="15.6640625" style="2" customWidth="1"/>
    <col min="9987" max="9987" width="16.88671875" style="2" customWidth="1"/>
    <col min="9988" max="9988" width="3.44140625" style="2" customWidth="1"/>
    <col min="9989" max="9989" width="17.109375" style="2" customWidth="1"/>
    <col min="9990" max="9990" width="15.44140625" style="2" customWidth="1"/>
    <col min="9991" max="9991" width="3.44140625" style="2" customWidth="1"/>
    <col min="9992" max="10240" width="9.109375" style="2"/>
    <col min="10241" max="10241" width="30.109375" style="2" customWidth="1"/>
    <col min="10242" max="10242" width="15.6640625" style="2" customWidth="1"/>
    <col min="10243" max="10243" width="16.88671875" style="2" customWidth="1"/>
    <col min="10244" max="10244" width="3.44140625" style="2" customWidth="1"/>
    <col min="10245" max="10245" width="17.109375" style="2" customWidth="1"/>
    <col min="10246" max="10246" width="15.44140625" style="2" customWidth="1"/>
    <col min="10247" max="10247" width="3.44140625" style="2" customWidth="1"/>
    <col min="10248" max="10496" width="9.109375" style="2"/>
    <col min="10497" max="10497" width="30.109375" style="2" customWidth="1"/>
    <col min="10498" max="10498" width="15.6640625" style="2" customWidth="1"/>
    <col min="10499" max="10499" width="16.88671875" style="2" customWidth="1"/>
    <col min="10500" max="10500" width="3.44140625" style="2" customWidth="1"/>
    <col min="10501" max="10501" width="17.109375" style="2" customWidth="1"/>
    <col min="10502" max="10502" width="15.44140625" style="2" customWidth="1"/>
    <col min="10503" max="10503" width="3.44140625" style="2" customWidth="1"/>
    <col min="10504" max="10752" width="9.109375" style="2"/>
    <col min="10753" max="10753" width="30.109375" style="2" customWidth="1"/>
    <col min="10754" max="10754" width="15.6640625" style="2" customWidth="1"/>
    <col min="10755" max="10755" width="16.88671875" style="2" customWidth="1"/>
    <col min="10756" max="10756" width="3.44140625" style="2" customWidth="1"/>
    <col min="10757" max="10757" width="17.109375" style="2" customWidth="1"/>
    <col min="10758" max="10758" width="15.44140625" style="2" customWidth="1"/>
    <col min="10759" max="10759" width="3.44140625" style="2" customWidth="1"/>
    <col min="10760" max="11008" width="9.109375" style="2"/>
    <col min="11009" max="11009" width="30.109375" style="2" customWidth="1"/>
    <col min="11010" max="11010" width="15.6640625" style="2" customWidth="1"/>
    <col min="11011" max="11011" width="16.88671875" style="2" customWidth="1"/>
    <col min="11012" max="11012" width="3.44140625" style="2" customWidth="1"/>
    <col min="11013" max="11013" width="17.109375" style="2" customWidth="1"/>
    <col min="11014" max="11014" width="15.44140625" style="2" customWidth="1"/>
    <col min="11015" max="11015" width="3.44140625" style="2" customWidth="1"/>
    <col min="11016" max="11264" width="9.109375" style="2"/>
    <col min="11265" max="11265" width="30.109375" style="2" customWidth="1"/>
    <col min="11266" max="11266" width="15.6640625" style="2" customWidth="1"/>
    <col min="11267" max="11267" width="16.88671875" style="2" customWidth="1"/>
    <col min="11268" max="11268" width="3.44140625" style="2" customWidth="1"/>
    <col min="11269" max="11269" width="17.109375" style="2" customWidth="1"/>
    <col min="11270" max="11270" width="15.44140625" style="2" customWidth="1"/>
    <col min="11271" max="11271" width="3.44140625" style="2" customWidth="1"/>
    <col min="11272" max="11520" width="9.109375" style="2"/>
    <col min="11521" max="11521" width="30.109375" style="2" customWidth="1"/>
    <col min="11522" max="11522" width="15.6640625" style="2" customWidth="1"/>
    <col min="11523" max="11523" width="16.88671875" style="2" customWidth="1"/>
    <col min="11524" max="11524" width="3.44140625" style="2" customWidth="1"/>
    <col min="11525" max="11525" width="17.109375" style="2" customWidth="1"/>
    <col min="11526" max="11526" width="15.44140625" style="2" customWidth="1"/>
    <col min="11527" max="11527" width="3.44140625" style="2" customWidth="1"/>
    <col min="11528" max="11776" width="9.109375" style="2"/>
    <col min="11777" max="11777" width="30.109375" style="2" customWidth="1"/>
    <col min="11778" max="11778" width="15.6640625" style="2" customWidth="1"/>
    <col min="11779" max="11779" width="16.88671875" style="2" customWidth="1"/>
    <col min="11780" max="11780" width="3.44140625" style="2" customWidth="1"/>
    <col min="11781" max="11781" width="17.109375" style="2" customWidth="1"/>
    <col min="11782" max="11782" width="15.44140625" style="2" customWidth="1"/>
    <col min="11783" max="11783" width="3.44140625" style="2" customWidth="1"/>
    <col min="11784" max="12032" width="9.109375" style="2"/>
    <col min="12033" max="12033" width="30.109375" style="2" customWidth="1"/>
    <col min="12034" max="12034" width="15.6640625" style="2" customWidth="1"/>
    <col min="12035" max="12035" width="16.88671875" style="2" customWidth="1"/>
    <col min="12036" max="12036" width="3.44140625" style="2" customWidth="1"/>
    <col min="12037" max="12037" width="17.109375" style="2" customWidth="1"/>
    <col min="12038" max="12038" width="15.44140625" style="2" customWidth="1"/>
    <col min="12039" max="12039" width="3.44140625" style="2" customWidth="1"/>
    <col min="12040" max="12288" width="9.109375" style="2"/>
    <col min="12289" max="12289" width="30.109375" style="2" customWidth="1"/>
    <col min="12290" max="12290" width="15.6640625" style="2" customWidth="1"/>
    <col min="12291" max="12291" width="16.88671875" style="2" customWidth="1"/>
    <col min="12292" max="12292" width="3.44140625" style="2" customWidth="1"/>
    <col min="12293" max="12293" width="17.109375" style="2" customWidth="1"/>
    <col min="12294" max="12294" width="15.44140625" style="2" customWidth="1"/>
    <col min="12295" max="12295" width="3.44140625" style="2" customWidth="1"/>
    <col min="12296" max="12544" width="9.109375" style="2"/>
    <col min="12545" max="12545" width="30.109375" style="2" customWidth="1"/>
    <col min="12546" max="12546" width="15.6640625" style="2" customWidth="1"/>
    <col min="12547" max="12547" width="16.88671875" style="2" customWidth="1"/>
    <col min="12548" max="12548" width="3.44140625" style="2" customWidth="1"/>
    <col min="12549" max="12549" width="17.109375" style="2" customWidth="1"/>
    <col min="12550" max="12550" width="15.44140625" style="2" customWidth="1"/>
    <col min="12551" max="12551" width="3.44140625" style="2" customWidth="1"/>
    <col min="12552" max="12800" width="9.109375" style="2"/>
    <col min="12801" max="12801" width="30.109375" style="2" customWidth="1"/>
    <col min="12802" max="12802" width="15.6640625" style="2" customWidth="1"/>
    <col min="12803" max="12803" width="16.88671875" style="2" customWidth="1"/>
    <col min="12804" max="12804" width="3.44140625" style="2" customWidth="1"/>
    <col min="12805" max="12805" width="17.109375" style="2" customWidth="1"/>
    <col min="12806" max="12806" width="15.44140625" style="2" customWidth="1"/>
    <col min="12807" max="12807" width="3.44140625" style="2" customWidth="1"/>
    <col min="12808" max="13056" width="9.109375" style="2"/>
    <col min="13057" max="13057" width="30.109375" style="2" customWidth="1"/>
    <col min="13058" max="13058" width="15.6640625" style="2" customWidth="1"/>
    <col min="13059" max="13059" width="16.88671875" style="2" customWidth="1"/>
    <col min="13060" max="13060" width="3.44140625" style="2" customWidth="1"/>
    <col min="13061" max="13061" width="17.109375" style="2" customWidth="1"/>
    <col min="13062" max="13062" width="15.44140625" style="2" customWidth="1"/>
    <col min="13063" max="13063" width="3.44140625" style="2" customWidth="1"/>
    <col min="13064" max="13312" width="9.109375" style="2"/>
    <col min="13313" max="13313" width="30.109375" style="2" customWidth="1"/>
    <col min="13314" max="13314" width="15.6640625" style="2" customWidth="1"/>
    <col min="13315" max="13315" width="16.88671875" style="2" customWidth="1"/>
    <col min="13316" max="13316" width="3.44140625" style="2" customWidth="1"/>
    <col min="13317" max="13317" width="17.109375" style="2" customWidth="1"/>
    <col min="13318" max="13318" width="15.44140625" style="2" customWidth="1"/>
    <col min="13319" max="13319" width="3.44140625" style="2" customWidth="1"/>
    <col min="13320" max="13568" width="9.109375" style="2"/>
    <col min="13569" max="13569" width="30.109375" style="2" customWidth="1"/>
    <col min="13570" max="13570" width="15.6640625" style="2" customWidth="1"/>
    <col min="13571" max="13571" width="16.88671875" style="2" customWidth="1"/>
    <col min="13572" max="13572" width="3.44140625" style="2" customWidth="1"/>
    <col min="13573" max="13573" width="17.109375" style="2" customWidth="1"/>
    <col min="13574" max="13574" width="15.44140625" style="2" customWidth="1"/>
    <col min="13575" max="13575" width="3.44140625" style="2" customWidth="1"/>
    <col min="13576" max="13824" width="9.109375" style="2"/>
    <col min="13825" max="13825" width="30.109375" style="2" customWidth="1"/>
    <col min="13826" max="13826" width="15.6640625" style="2" customWidth="1"/>
    <col min="13827" max="13827" width="16.88671875" style="2" customWidth="1"/>
    <col min="13828" max="13828" width="3.44140625" style="2" customWidth="1"/>
    <col min="13829" max="13829" width="17.109375" style="2" customWidth="1"/>
    <col min="13830" max="13830" width="15.44140625" style="2" customWidth="1"/>
    <col min="13831" max="13831" width="3.44140625" style="2" customWidth="1"/>
    <col min="13832" max="14080" width="9.109375" style="2"/>
    <col min="14081" max="14081" width="30.109375" style="2" customWidth="1"/>
    <col min="14082" max="14082" width="15.6640625" style="2" customWidth="1"/>
    <col min="14083" max="14083" width="16.88671875" style="2" customWidth="1"/>
    <col min="14084" max="14084" width="3.44140625" style="2" customWidth="1"/>
    <col min="14085" max="14085" width="17.109375" style="2" customWidth="1"/>
    <col min="14086" max="14086" width="15.44140625" style="2" customWidth="1"/>
    <col min="14087" max="14087" width="3.44140625" style="2" customWidth="1"/>
    <col min="14088" max="14336" width="9.109375" style="2"/>
    <col min="14337" max="14337" width="30.109375" style="2" customWidth="1"/>
    <col min="14338" max="14338" width="15.6640625" style="2" customWidth="1"/>
    <col min="14339" max="14339" width="16.88671875" style="2" customWidth="1"/>
    <col min="14340" max="14340" width="3.44140625" style="2" customWidth="1"/>
    <col min="14341" max="14341" width="17.109375" style="2" customWidth="1"/>
    <col min="14342" max="14342" width="15.44140625" style="2" customWidth="1"/>
    <col min="14343" max="14343" width="3.44140625" style="2" customWidth="1"/>
    <col min="14344" max="14592" width="9.109375" style="2"/>
    <col min="14593" max="14593" width="30.109375" style="2" customWidth="1"/>
    <col min="14594" max="14594" width="15.6640625" style="2" customWidth="1"/>
    <col min="14595" max="14595" width="16.88671875" style="2" customWidth="1"/>
    <col min="14596" max="14596" width="3.44140625" style="2" customWidth="1"/>
    <col min="14597" max="14597" width="17.109375" style="2" customWidth="1"/>
    <col min="14598" max="14598" width="15.44140625" style="2" customWidth="1"/>
    <col min="14599" max="14599" width="3.44140625" style="2" customWidth="1"/>
    <col min="14600" max="14848" width="9.109375" style="2"/>
    <col min="14849" max="14849" width="30.109375" style="2" customWidth="1"/>
    <col min="14850" max="14850" width="15.6640625" style="2" customWidth="1"/>
    <col min="14851" max="14851" width="16.88671875" style="2" customWidth="1"/>
    <col min="14852" max="14852" width="3.44140625" style="2" customWidth="1"/>
    <col min="14853" max="14853" width="17.109375" style="2" customWidth="1"/>
    <col min="14854" max="14854" width="15.44140625" style="2" customWidth="1"/>
    <col min="14855" max="14855" width="3.44140625" style="2" customWidth="1"/>
    <col min="14856" max="15104" width="9.109375" style="2"/>
    <col min="15105" max="15105" width="30.109375" style="2" customWidth="1"/>
    <col min="15106" max="15106" width="15.6640625" style="2" customWidth="1"/>
    <col min="15107" max="15107" width="16.88671875" style="2" customWidth="1"/>
    <col min="15108" max="15108" width="3.44140625" style="2" customWidth="1"/>
    <col min="15109" max="15109" width="17.109375" style="2" customWidth="1"/>
    <col min="15110" max="15110" width="15.44140625" style="2" customWidth="1"/>
    <col min="15111" max="15111" width="3.44140625" style="2" customWidth="1"/>
    <col min="15112" max="15360" width="9.109375" style="2"/>
    <col min="15361" max="15361" width="30.109375" style="2" customWidth="1"/>
    <col min="15362" max="15362" width="15.6640625" style="2" customWidth="1"/>
    <col min="15363" max="15363" width="16.88671875" style="2" customWidth="1"/>
    <col min="15364" max="15364" width="3.44140625" style="2" customWidth="1"/>
    <col min="15365" max="15365" width="17.109375" style="2" customWidth="1"/>
    <col min="15366" max="15366" width="15.44140625" style="2" customWidth="1"/>
    <col min="15367" max="15367" width="3.44140625" style="2" customWidth="1"/>
    <col min="15368" max="15616" width="9.109375" style="2"/>
    <col min="15617" max="15617" width="30.109375" style="2" customWidth="1"/>
    <col min="15618" max="15618" width="15.6640625" style="2" customWidth="1"/>
    <col min="15619" max="15619" width="16.88671875" style="2" customWidth="1"/>
    <col min="15620" max="15620" width="3.44140625" style="2" customWidth="1"/>
    <col min="15621" max="15621" width="17.109375" style="2" customWidth="1"/>
    <col min="15622" max="15622" width="15.44140625" style="2" customWidth="1"/>
    <col min="15623" max="15623" width="3.44140625" style="2" customWidth="1"/>
    <col min="15624" max="15872" width="9.109375" style="2"/>
    <col min="15873" max="15873" width="30.109375" style="2" customWidth="1"/>
    <col min="15874" max="15874" width="15.6640625" style="2" customWidth="1"/>
    <col min="15875" max="15875" width="16.88671875" style="2" customWidth="1"/>
    <col min="15876" max="15876" width="3.44140625" style="2" customWidth="1"/>
    <col min="15877" max="15877" width="17.109375" style="2" customWidth="1"/>
    <col min="15878" max="15878" width="15.44140625" style="2" customWidth="1"/>
    <col min="15879" max="15879" width="3.44140625" style="2" customWidth="1"/>
    <col min="15880" max="16128" width="9.109375" style="2"/>
    <col min="16129" max="16129" width="30.109375" style="2" customWidth="1"/>
    <col min="16130" max="16130" width="15.6640625" style="2" customWidth="1"/>
    <col min="16131" max="16131" width="16.88671875" style="2" customWidth="1"/>
    <col min="16132" max="16132" width="3.44140625" style="2" customWidth="1"/>
    <col min="16133" max="16133" width="17.109375" style="2" customWidth="1"/>
    <col min="16134" max="16134" width="15.44140625" style="2" customWidth="1"/>
    <col min="16135" max="16135" width="3.44140625" style="2" customWidth="1"/>
    <col min="16136" max="16384" width="9.109375" style="2"/>
  </cols>
  <sheetData>
    <row r="1" spans="1:32" ht="21" x14ac:dyDescent="0.4">
      <c r="A1" s="1" t="s">
        <v>0</v>
      </c>
      <c r="B1" s="1"/>
      <c r="C1" s="1"/>
      <c r="D1" s="1"/>
      <c r="E1" s="1"/>
      <c r="F1" s="1"/>
      <c r="G1" s="1"/>
    </row>
    <row r="2" spans="1:32" ht="21" x14ac:dyDescent="0.4">
      <c r="A2" s="1" t="s">
        <v>1</v>
      </c>
      <c r="B2" s="1"/>
      <c r="C2" s="1"/>
      <c r="D2" s="1"/>
      <c r="E2" s="1"/>
      <c r="F2" s="1"/>
      <c r="G2" s="1"/>
    </row>
    <row r="4" spans="1:32" ht="17.399999999999999" x14ac:dyDescent="0.3">
      <c r="A4" s="3" t="s">
        <v>2</v>
      </c>
      <c r="B4" s="3"/>
      <c r="C4" s="3"/>
      <c r="D4" s="3"/>
      <c r="E4" s="3"/>
      <c r="F4" s="3"/>
      <c r="G4" s="3"/>
    </row>
    <row r="5" spans="1:32" ht="17.399999999999999" x14ac:dyDescent="0.3">
      <c r="A5" s="3" t="s">
        <v>3</v>
      </c>
      <c r="B5" s="3"/>
      <c r="C5" s="3"/>
      <c r="D5" s="3"/>
      <c r="E5" s="3"/>
      <c r="F5" s="3"/>
      <c r="G5" s="3"/>
    </row>
    <row r="6" spans="1:32" ht="15" x14ac:dyDescent="0.25">
      <c r="A6" s="4" t="s">
        <v>4</v>
      </c>
      <c r="B6" s="4"/>
      <c r="C6" s="4"/>
      <c r="D6" s="4"/>
      <c r="E6" s="4"/>
      <c r="F6" s="4"/>
      <c r="G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5" x14ac:dyDescent="0.25">
      <c r="A7" s="5"/>
      <c r="B7" s="5"/>
      <c r="C7" s="5"/>
      <c r="D7" s="5"/>
      <c r="E7" s="5"/>
      <c r="F7" s="5"/>
      <c r="G7" s="5"/>
    </row>
    <row r="8" spans="1:32" ht="15.6" x14ac:dyDescent="0.3">
      <c r="A8" s="6"/>
      <c r="B8" s="6"/>
      <c r="C8" s="7" t="s">
        <v>5</v>
      </c>
      <c r="D8" s="8"/>
      <c r="E8" s="6"/>
      <c r="F8" s="7" t="s">
        <v>5</v>
      </c>
      <c r="G8" s="9"/>
    </row>
    <row r="9" spans="1:32" ht="15.6" x14ac:dyDescent="0.3">
      <c r="A9" s="10" t="s">
        <v>6</v>
      </c>
      <c r="B9" s="11" t="s">
        <v>7</v>
      </c>
      <c r="C9" s="12" t="s">
        <v>8</v>
      </c>
      <c r="D9" s="13"/>
      <c r="E9" s="11" t="s">
        <v>9</v>
      </c>
      <c r="F9" s="12" t="s">
        <v>8</v>
      </c>
      <c r="G9" s="14"/>
    </row>
    <row r="10" spans="1:32" ht="28.8" customHeight="1" x14ac:dyDescent="0.3">
      <c r="A10" s="15" t="s">
        <v>10</v>
      </c>
      <c r="B10" s="16">
        <v>16882</v>
      </c>
      <c r="C10" s="17">
        <f t="shared" ref="C10:C16" si="0">(B10/B$18)*100</f>
        <v>4.9194850305682962</v>
      </c>
      <c r="D10" s="18" t="s">
        <v>11</v>
      </c>
      <c r="E10" s="19">
        <v>2352252346</v>
      </c>
      <c r="F10" s="17">
        <f t="shared" ref="F10:F16" si="1">(E10/E$18)*100</f>
        <v>41.028392555279083</v>
      </c>
      <c r="G10" s="20" t="s">
        <v>11</v>
      </c>
    </row>
    <row r="11" spans="1:32" ht="28.8" customHeight="1" x14ac:dyDescent="0.3">
      <c r="A11" s="15" t="s">
        <v>12</v>
      </c>
      <c r="B11" s="16">
        <v>53382</v>
      </c>
      <c r="C11" s="17">
        <f t="shared" si="0"/>
        <v>15.555736873699608</v>
      </c>
      <c r="D11" s="18"/>
      <c r="E11" s="21">
        <v>426515582</v>
      </c>
      <c r="F11" s="17">
        <f t="shared" si="1"/>
        <v>7.4393586041041724</v>
      </c>
      <c r="G11" s="20"/>
    </row>
    <row r="12" spans="1:32" ht="28.8" customHeight="1" x14ac:dyDescent="0.3">
      <c r="A12" s="15" t="s">
        <v>13</v>
      </c>
      <c r="B12" s="16">
        <v>145425</v>
      </c>
      <c r="C12" s="17">
        <f t="shared" si="0"/>
        <v>42.377449980475923</v>
      </c>
      <c r="D12" s="22"/>
      <c r="E12" s="21">
        <v>1560484397</v>
      </c>
      <c r="F12" s="17">
        <f t="shared" si="1"/>
        <v>27.218238946759655</v>
      </c>
      <c r="G12" s="23"/>
    </row>
    <row r="13" spans="1:32" ht="28.8" customHeight="1" x14ac:dyDescent="0.3">
      <c r="A13" s="15" t="s">
        <v>14</v>
      </c>
      <c r="B13" s="16">
        <v>10118</v>
      </c>
      <c r="C13" s="17">
        <f t="shared" si="0"/>
        <v>2.948427291748017</v>
      </c>
      <c r="D13" s="22"/>
      <c r="E13" s="21">
        <v>479410184</v>
      </c>
      <c r="F13" s="17">
        <f t="shared" si="1"/>
        <v>8.3619554073772715</v>
      </c>
      <c r="G13" s="23"/>
    </row>
    <row r="14" spans="1:32" ht="28.8" customHeight="1" x14ac:dyDescent="0.3">
      <c r="A14" s="15" t="s">
        <v>15</v>
      </c>
      <c r="B14" s="16">
        <v>66649</v>
      </c>
      <c r="C14" s="17">
        <f t="shared" si="0"/>
        <v>19.421795865557776</v>
      </c>
      <c r="D14" s="18"/>
      <c r="E14" s="21">
        <v>501140887</v>
      </c>
      <c r="F14" s="17">
        <f t="shared" si="1"/>
        <v>8.7409860903319743</v>
      </c>
      <c r="G14" s="20"/>
    </row>
    <row r="15" spans="1:32" ht="28.8" customHeight="1" x14ac:dyDescent="0.3">
      <c r="A15" s="15" t="s">
        <v>16</v>
      </c>
      <c r="B15" s="16">
        <v>9271</v>
      </c>
      <c r="C15" s="17">
        <f t="shared" si="0"/>
        <v>2.7016079681553533</v>
      </c>
      <c r="D15" s="22"/>
      <c r="E15" s="21">
        <v>186506449</v>
      </c>
      <c r="F15" s="17">
        <f t="shared" si="1"/>
        <v>3.2530777646690199</v>
      </c>
      <c r="G15" s="23"/>
    </row>
    <row r="16" spans="1:32" ht="28.8" customHeight="1" x14ac:dyDescent="0.3">
      <c r="A16" s="15" t="s">
        <v>17</v>
      </c>
      <c r="B16" s="16">
        <v>41439</v>
      </c>
      <c r="C16" s="17">
        <f t="shared" si="0"/>
        <v>12.075496989795026</v>
      </c>
      <c r="D16" s="22"/>
      <c r="E16" s="21">
        <v>226920729</v>
      </c>
      <c r="F16" s="17">
        <f t="shared" si="1"/>
        <v>3.9579906314788311</v>
      </c>
      <c r="G16" s="23"/>
    </row>
    <row r="17" spans="1:27" ht="15.6" x14ac:dyDescent="0.3">
      <c r="A17" s="15"/>
      <c r="B17" s="24"/>
      <c r="C17" s="25"/>
      <c r="D17" s="22"/>
      <c r="E17" s="26"/>
      <c r="F17" s="25"/>
      <c r="G17" s="23"/>
    </row>
    <row r="18" spans="1:27" ht="15.6" x14ac:dyDescent="0.3">
      <c r="A18" s="27" t="s">
        <v>18</v>
      </c>
      <c r="B18" s="28">
        <f>SUM(B10:B17)</f>
        <v>343166</v>
      </c>
      <c r="C18" s="29">
        <v>100</v>
      </c>
      <c r="D18" s="30" t="s">
        <v>11</v>
      </c>
      <c r="E18" s="31">
        <f>SUM(E10:E17)</f>
        <v>5733230574</v>
      </c>
      <c r="F18" s="29">
        <v>100</v>
      </c>
      <c r="G18" s="32" t="s">
        <v>11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9"/>
  <sheetViews>
    <sheetView showGridLines="0" tabSelected="1" workbookViewId="0">
      <selection sqref="A1:I1"/>
    </sheetView>
  </sheetViews>
  <sheetFormatPr defaultColWidth="9.109375" defaultRowHeight="13.2" x14ac:dyDescent="0.25"/>
  <cols>
    <col min="1" max="1" width="37.88671875" style="2" customWidth="1"/>
    <col min="2" max="2" width="16.6640625" style="2" customWidth="1"/>
    <col min="3" max="3" width="5.88671875" style="2" customWidth="1"/>
    <col min="4" max="4" width="7.6640625" style="2" customWidth="1"/>
    <col min="5" max="5" width="3.44140625" style="2" customWidth="1"/>
    <col min="6" max="6" width="16.6640625" style="2" customWidth="1"/>
    <col min="7" max="7" width="5.88671875" style="2" customWidth="1"/>
    <col min="8" max="8" width="7.6640625" style="2" customWidth="1"/>
    <col min="9" max="9" width="3.44140625" style="2" customWidth="1"/>
    <col min="10" max="29" width="9.109375" style="2"/>
    <col min="30" max="30" width="4.109375" style="2" customWidth="1"/>
    <col min="31" max="256" width="9.109375" style="2"/>
    <col min="257" max="257" width="37.88671875" style="2" customWidth="1"/>
    <col min="258" max="258" width="16.6640625" style="2" customWidth="1"/>
    <col min="259" max="259" width="5.88671875" style="2" customWidth="1"/>
    <col min="260" max="260" width="7.6640625" style="2" customWidth="1"/>
    <col min="261" max="261" width="3.44140625" style="2" customWidth="1"/>
    <col min="262" max="262" width="16.6640625" style="2" customWidth="1"/>
    <col min="263" max="263" width="5.88671875" style="2" customWidth="1"/>
    <col min="264" max="264" width="7.6640625" style="2" customWidth="1"/>
    <col min="265" max="265" width="3.44140625" style="2" customWidth="1"/>
    <col min="266" max="285" width="9.109375" style="2"/>
    <col min="286" max="286" width="4.109375" style="2" customWidth="1"/>
    <col min="287" max="512" width="9.109375" style="2"/>
    <col min="513" max="513" width="37.88671875" style="2" customWidth="1"/>
    <col min="514" max="514" width="16.6640625" style="2" customWidth="1"/>
    <col min="515" max="515" width="5.88671875" style="2" customWidth="1"/>
    <col min="516" max="516" width="7.6640625" style="2" customWidth="1"/>
    <col min="517" max="517" width="3.44140625" style="2" customWidth="1"/>
    <col min="518" max="518" width="16.6640625" style="2" customWidth="1"/>
    <col min="519" max="519" width="5.88671875" style="2" customWidth="1"/>
    <col min="520" max="520" width="7.6640625" style="2" customWidth="1"/>
    <col min="521" max="521" width="3.44140625" style="2" customWidth="1"/>
    <col min="522" max="541" width="9.109375" style="2"/>
    <col min="542" max="542" width="4.109375" style="2" customWidth="1"/>
    <col min="543" max="768" width="9.109375" style="2"/>
    <col min="769" max="769" width="37.88671875" style="2" customWidth="1"/>
    <col min="770" max="770" width="16.6640625" style="2" customWidth="1"/>
    <col min="771" max="771" width="5.88671875" style="2" customWidth="1"/>
    <col min="772" max="772" width="7.6640625" style="2" customWidth="1"/>
    <col min="773" max="773" width="3.44140625" style="2" customWidth="1"/>
    <col min="774" max="774" width="16.6640625" style="2" customWidth="1"/>
    <col min="775" max="775" width="5.88671875" style="2" customWidth="1"/>
    <col min="776" max="776" width="7.6640625" style="2" customWidth="1"/>
    <col min="777" max="777" width="3.44140625" style="2" customWidth="1"/>
    <col min="778" max="797" width="9.109375" style="2"/>
    <col min="798" max="798" width="4.109375" style="2" customWidth="1"/>
    <col min="799" max="1024" width="9.109375" style="2"/>
    <col min="1025" max="1025" width="37.88671875" style="2" customWidth="1"/>
    <col min="1026" max="1026" width="16.6640625" style="2" customWidth="1"/>
    <col min="1027" max="1027" width="5.88671875" style="2" customWidth="1"/>
    <col min="1028" max="1028" width="7.6640625" style="2" customWidth="1"/>
    <col min="1029" max="1029" width="3.44140625" style="2" customWidth="1"/>
    <col min="1030" max="1030" width="16.6640625" style="2" customWidth="1"/>
    <col min="1031" max="1031" width="5.88671875" style="2" customWidth="1"/>
    <col min="1032" max="1032" width="7.6640625" style="2" customWidth="1"/>
    <col min="1033" max="1033" width="3.44140625" style="2" customWidth="1"/>
    <col min="1034" max="1053" width="9.109375" style="2"/>
    <col min="1054" max="1054" width="4.109375" style="2" customWidth="1"/>
    <col min="1055" max="1280" width="9.109375" style="2"/>
    <col min="1281" max="1281" width="37.88671875" style="2" customWidth="1"/>
    <col min="1282" max="1282" width="16.6640625" style="2" customWidth="1"/>
    <col min="1283" max="1283" width="5.88671875" style="2" customWidth="1"/>
    <col min="1284" max="1284" width="7.6640625" style="2" customWidth="1"/>
    <col min="1285" max="1285" width="3.44140625" style="2" customWidth="1"/>
    <col min="1286" max="1286" width="16.6640625" style="2" customWidth="1"/>
    <col min="1287" max="1287" width="5.88671875" style="2" customWidth="1"/>
    <col min="1288" max="1288" width="7.6640625" style="2" customWidth="1"/>
    <col min="1289" max="1289" width="3.44140625" style="2" customWidth="1"/>
    <col min="1290" max="1309" width="9.109375" style="2"/>
    <col min="1310" max="1310" width="4.109375" style="2" customWidth="1"/>
    <col min="1311" max="1536" width="9.109375" style="2"/>
    <col min="1537" max="1537" width="37.88671875" style="2" customWidth="1"/>
    <col min="1538" max="1538" width="16.6640625" style="2" customWidth="1"/>
    <col min="1539" max="1539" width="5.88671875" style="2" customWidth="1"/>
    <col min="1540" max="1540" width="7.6640625" style="2" customWidth="1"/>
    <col min="1541" max="1541" width="3.44140625" style="2" customWidth="1"/>
    <col min="1542" max="1542" width="16.6640625" style="2" customWidth="1"/>
    <col min="1543" max="1543" width="5.88671875" style="2" customWidth="1"/>
    <col min="1544" max="1544" width="7.6640625" style="2" customWidth="1"/>
    <col min="1545" max="1545" width="3.44140625" style="2" customWidth="1"/>
    <col min="1546" max="1565" width="9.109375" style="2"/>
    <col min="1566" max="1566" width="4.109375" style="2" customWidth="1"/>
    <col min="1567" max="1792" width="9.109375" style="2"/>
    <col min="1793" max="1793" width="37.88671875" style="2" customWidth="1"/>
    <col min="1794" max="1794" width="16.6640625" style="2" customWidth="1"/>
    <col min="1795" max="1795" width="5.88671875" style="2" customWidth="1"/>
    <col min="1796" max="1796" width="7.6640625" style="2" customWidth="1"/>
    <col min="1797" max="1797" width="3.44140625" style="2" customWidth="1"/>
    <col min="1798" max="1798" width="16.6640625" style="2" customWidth="1"/>
    <col min="1799" max="1799" width="5.88671875" style="2" customWidth="1"/>
    <col min="1800" max="1800" width="7.6640625" style="2" customWidth="1"/>
    <col min="1801" max="1801" width="3.44140625" style="2" customWidth="1"/>
    <col min="1802" max="1821" width="9.109375" style="2"/>
    <col min="1822" max="1822" width="4.109375" style="2" customWidth="1"/>
    <col min="1823" max="2048" width="9.109375" style="2"/>
    <col min="2049" max="2049" width="37.88671875" style="2" customWidth="1"/>
    <col min="2050" max="2050" width="16.6640625" style="2" customWidth="1"/>
    <col min="2051" max="2051" width="5.88671875" style="2" customWidth="1"/>
    <col min="2052" max="2052" width="7.6640625" style="2" customWidth="1"/>
    <col min="2053" max="2053" width="3.44140625" style="2" customWidth="1"/>
    <col min="2054" max="2054" width="16.6640625" style="2" customWidth="1"/>
    <col min="2055" max="2055" width="5.88671875" style="2" customWidth="1"/>
    <col min="2056" max="2056" width="7.6640625" style="2" customWidth="1"/>
    <col min="2057" max="2057" width="3.44140625" style="2" customWidth="1"/>
    <col min="2058" max="2077" width="9.109375" style="2"/>
    <col min="2078" max="2078" width="4.109375" style="2" customWidth="1"/>
    <col min="2079" max="2304" width="9.109375" style="2"/>
    <col min="2305" max="2305" width="37.88671875" style="2" customWidth="1"/>
    <col min="2306" max="2306" width="16.6640625" style="2" customWidth="1"/>
    <col min="2307" max="2307" width="5.88671875" style="2" customWidth="1"/>
    <col min="2308" max="2308" width="7.6640625" style="2" customWidth="1"/>
    <col min="2309" max="2309" width="3.44140625" style="2" customWidth="1"/>
    <col min="2310" max="2310" width="16.6640625" style="2" customWidth="1"/>
    <col min="2311" max="2311" width="5.88671875" style="2" customWidth="1"/>
    <col min="2312" max="2312" width="7.6640625" style="2" customWidth="1"/>
    <col min="2313" max="2313" width="3.44140625" style="2" customWidth="1"/>
    <col min="2314" max="2333" width="9.109375" style="2"/>
    <col min="2334" max="2334" width="4.109375" style="2" customWidth="1"/>
    <col min="2335" max="2560" width="9.109375" style="2"/>
    <col min="2561" max="2561" width="37.88671875" style="2" customWidth="1"/>
    <col min="2562" max="2562" width="16.6640625" style="2" customWidth="1"/>
    <col min="2563" max="2563" width="5.88671875" style="2" customWidth="1"/>
    <col min="2564" max="2564" width="7.6640625" style="2" customWidth="1"/>
    <col min="2565" max="2565" width="3.44140625" style="2" customWidth="1"/>
    <col min="2566" max="2566" width="16.6640625" style="2" customWidth="1"/>
    <col min="2567" max="2567" width="5.88671875" style="2" customWidth="1"/>
    <col min="2568" max="2568" width="7.6640625" style="2" customWidth="1"/>
    <col min="2569" max="2569" width="3.44140625" style="2" customWidth="1"/>
    <col min="2570" max="2589" width="9.109375" style="2"/>
    <col min="2590" max="2590" width="4.109375" style="2" customWidth="1"/>
    <col min="2591" max="2816" width="9.109375" style="2"/>
    <col min="2817" max="2817" width="37.88671875" style="2" customWidth="1"/>
    <col min="2818" max="2818" width="16.6640625" style="2" customWidth="1"/>
    <col min="2819" max="2819" width="5.88671875" style="2" customWidth="1"/>
    <col min="2820" max="2820" width="7.6640625" style="2" customWidth="1"/>
    <col min="2821" max="2821" width="3.44140625" style="2" customWidth="1"/>
    <col min="2822" max="2822" width="16.6640625" style="2" customWidth="1"/>
    <col min="2823" max="2823" width="5.88671875" style="2" customWidth="1"/>
    <col min="2824" max="2824" width="7.6640625" style="2" customWidth="1"/>
    <col min="2825" max="2825" width="3.44140625" style="2" customWidth="1"/>
    <col min="2826" max="2845" width="9.109375" style="2"/>
    <col min="2846" max="2846" width="4.109375" style="2" customWidth="1"/>
    <col min="2847" max="3072" width="9.109375" style="2"/>
    <col min="3073" max="3073" width="37.88671875" style="2" customWidth="1"/>
    <col min="3074" max="3074" width="16.6640625" style="2" customWidth="1"/>
    <col min="3075" max="3075" width="5.88671875" style="2" customWidth="1"/>
    <col min="3076" max="3076" width="7.6640625" style="2" customWidth="1"/>
    <col min="3077" max="3077" width="3.44140625" style="2" customWidth="1"/>
    <col min="3078" max="3078" width="16.6640625" style="2" customWidth="1"/>
    <col min="3079" max="3079" width="5.88671875" style="2" customWidth="1"/>
    <col min="3080" max="3080" width="7.6640625" style="2" customWidth="1"/>
    <col min="3081" max="3081" width="3.44140625" style="2" customWidth="1"/>
    <col min="3082" max="3101" width="9.109375" style="2"/>
    <col min="3102" max="3102" width="4.109375" style="2" customWidth="1"/>
    <col min="3103" max="3328" width="9.109375" style="2"/>
    <col min="3329" max="3329" width="37.88671875" style="2" customWidth="1"/>
    <col min="3330" max="3330" width="16.6640625" style="2" customWidth="1"/>
    <col min="3331" max="3331" width="5.88671875" style="2" customWidth="1"/>
    <col min="3332" max="3332" width="7.6640625" style="2" customWidth="1"/>
    <col min="3333" max="3333" width="3.44140625" style="2" customWidth="1"/>
    <col min="3334" max="3334" width="16.6640625" style="2" customWidth="1"/>
    <col min="3335" max="3335" width="5.88671875" style="2" customWidth="1"/>
    <col min="3336" max="3336" width="7.6640625" style="2" customWidth="1"/>
    <col min="3337" max="3337" width="3.44140625" style="2" customWidth="1"/>
    <col min="3338" max="3357" width="9.109375" style="2"/>
    <col min="3358" max="3358" width="4.109375" style="2" customWidth="1"/>
    <col min="3359" max="3584" width="9.109375" style="2"/>
    <col min="3585" max="3585" width="37.88671875" style="2" customWidth="1"/>
    <col min="3586" max="3586" width="16.6640625" style="2" customWidth="1"/>
    <col min="3587" max="3587" width="5.88671875" style="2" customWidth="1"/>
    <col min="3588" max="3588" width="7.6640625" style="2" customWidth="1"/>
    <col min="3589" max="3589" width="3.44140625" style="2" customWidth="1"/>
    <col min="3590" max="3590" width="16.6640625" style="2" customWidth="1"/>
    <col min="3591" max="3591" width="5.88671875" style="2" customWidth="1"/>
    <col min="3592" max="3592" width="7.6640625" style="2" customWidth="1"/>
    <col min="3593" max="3593" width="3.44140625" style="2" customWidth="1"/>
    <col min="3594" max="3613" width="9.109375" style="2"/>
    <col min="3614" max="3614" width="4.109375" style="2" customWidth="1"/>
    <col min="3615" max="3840" width="9.109375" style="2"/>
    <col min="3841" max="3841" width="37.88671875" style="2" customWidth="1"/>
    <col min="3842" max="3842" width="16.6640625" style="2" customWidth="1"/>
    <col min="3843" max="3843" width="5.88671875" style="2" customWidth="1"/>
    <col min="3844" max="3844" width="7.6640625" style="2" customWidth="1"/>
    <col min="3845" max="3845" width="3.44140625" style="2" customWidth="1"/>
    <col min="3846" max="3846" width="16.6640625" style="2" customWidth="1"/>
    <col min="3847" max="3847" width="5.88671875" style="2" customWidth="1"/>
    <col min="3848" max="3848" width="7.6640625" style="2" customWidth="1"/>
    <col min="3849" max="3849" width="3.44140625" style="2" customWidth="1"/>
    <col min="3850" max="3869" width="9.109375" style="2"/>
    <col min="3870" max="3870" width="4.109375" style="2" customWidth="1"/>
    <col min="3871" max="4096" width="9.109375" style="2"/>
    <col min="4097" max="4097" width="37.88671875" style="2" customWidth="1"/>
    <col min="4098" max="4098" width="16.6640625" style="2" customWidth="1"/>
    <col min="4099" max="4099" width="5.88671875" style="2" customWidth="1"/>
    <col min="4100" max="4100" width="7.6640625" style="2" customWidth="1"/>
    <col min="4101" max="4101" width="3.44140625" style="2" customWidth="1"/>
    <col min="4102" max="4102" width="16.6640625" style="2" customWidth="1"/>
    <col min="4103" max="4103" width="5.88671875" style="2" customWidth="1"/>
    <col min="4104" max="4104" width="7.6640625" style="2" customWidth="1"/>
    <col min="4105" max="4105" width="3.44140625" style="2" customWidth="1"/>
    <col min="4106" max="4125" width="9.109375" style="2"/>
    <col min="4126" max="4126" width="4.109375" style="2" customWidth="1"/>
    <col min="4127" max="4352" width="9.109375" style="2"/>
    <col min="4353" max="4353" width="37.88671875" style="2" customWidth="1"/>
    <col min="4354" max="4354" width="16.6640625" style="2" customWidth="1"/>
    <col min="4355" max="4355" width="5.88671875" style="2" customWidth="1"/>
    <col min="4356" max="4356" width="7.6640625" style="2" customWidth="1"/>
    <col min="4357" max="4357" width="3.44140625" style="2" customWidth="1"/>
    <col min="4358" max="4358" width="16.6640625" style="2" customWidth="1"/>
    <col min="4359" max="4359" width="5.88671875" style="2" customWidth="1"/>
    <col min="4360" max="4360" width="7.6640625" style="2" customWidth="1"/>
    <col min="4361" max="4361" width="3.44140625" style="2" customWidth="1"/>
    <col min="4362" max="4381" width="9.109375" style="2"/>
    <col min="4382" max="4382" width="4.109375" style="2" customWidth="1"/>
    <col min="4383" max="4608" width="9.109375" style="2"/>
    <col min="4609" max="4609" width="37.88671875" style="2" customWidth="1"/>
    <col min="4610" max="4610" width="16.6640625" style="2" customWidth="1"/>
    <col min="4611" max="4611" width="5.88671875" style="2" customWidth="1"/>
    <col min="4612" max="4612" width="7.6640625" style="2" customWidth="1"/>
    <col min="4613" max="4613" width="3.44140625" style="2" customWidth="1"/>
    <col min="4614" max="4614" width="16.6640625" style="2" customWidth="1"/>
    <col min="4615" max="4615" width="5.88671875" style="2" customWidth="1"/>
    <col min="4616" max="4616" width="7.6640625" style="2" customWidth="1"/>
    <col min="4617" max="4617" width="3.44140625" style="2" customWidth="1"/>
    <col min="4618" max="4637" width="9.109375" style="2"/>
    <col min="4638" max="4638" width="4.109375" style="2" customWidth="1"/>
    <col min="4639" max="4864" width="9.109375" style="2"/>
    <col min="4865" max="4865" width="37.88671875" style="2" customWidth="1"/>
    <col min="4866" max="4866" width="16.6640625" style="2" customWidth="1"/>
    <col min="4867" max="4867" width="5.88671875" style="2" customWidth="1"/>
    <col min="4868" max="4868" width="7.6640625" style="2" customWidth="1"/>
    <col min="4869" max="4869" width="3.44140625" style="2" customWidth="1"/>
    <col min="4870" max="4870" width="16.6640625" style="2" customWidth="1"/>
    <col min="4871" max="4871" width="5.88671875" style="2" customWidth="1"/>
    <col min="4872" max="4872" width="7.6640625" style="2" customWidth="1"/>
    <col min="4873" max="4873" width="3.44140625" style="2" customWidth="1"/>
    <col min="4874" max="4893" width="9.109375" style="2"/>
    <col min="4894" max="4894" width="4.109375" style="2" customWidth="1"/>
    <col min="4895" max="5120" width="9.109375" style="2"/>
    <col min="5121" max="5121" width="37.88671875" style="2" customWidth="1"/>
    <col min="5122" max="5122" width="16.6640625" style="2" customWidth="1"/>
    <col min="5123" max="5123" width="5.88671875" style="2" customWidth="1"/>
    <col min="5124" max="5124" width="7.6640625" style="2" customWidth="1"/>
    <col min="5125" max="5125" width="3.44140625" style="2" customWidth="1"/>
    <col min="5126" max="5126" width="16.6640625" style="2" customWidth="1"/>
    <col min="5127" max="5127" width="5.88671875" style="2" customWidth="1"/>
    <col min="5128" max="5128" width="7.6640625" style="2" customWidth="1"/>
    <col min="5129" max="5129" width="3.44140625" style="2" customWidth="1"/>
    <col min="5130" max="5149" width="9.109375" style="2"/>
    <col min="5150" max="5150" width="4.109375" style="2" customWidth="1"/>
    <col min="5151" max="5376" width="9.109375" style="2"/>
    <col min="5377" max="5377" width="37.88671875" style="2" customWidth="1"/>
    <col min="5378" max="5378" width="16.6640625" style="2" customWidth="1"/>
    <col min="5379" max="5379" width="5.88671875" style="2" customWidth="1"/>
    <col min="5380" max="5380" width="7.6640625" style="2" customWidth="1"/>
    <col min="5381" max="5381" width="3.44140625" style="2" customWidth="1"/>
    <col min="5382" max="5382" width="16.6640625" style="2" customWidth="1"/>
    <col min="5383" max="5383" width="5.88671875" style="2" customWidth="1"/>
    <col min="5384" max="5384" width="7.6640625" style="2" customWidth="1"/>
    <col min="5385" max="5385" width="3.44140625" style="2" customWidth="1"/>
    <col min="5386" max="5405" width="9.109375" style="2"/>
    <col min="5406" max="5406" width="4.109375" style="2" customWidth="1"/>
    <col min="5407" max="5632" width="9.109375" style="2"/>
    <col min="5633" max="5633" width="37.88671875" style="2" customWidth="1"/>
    <col min="5634" max="5634" width="16.6640625" style="2" customWidth="1"/>
    <col min="5635" max="5635" width="5.88671875" style="2" customWidth="1"/>
    <col min="5636" max="5636" width="7.6640625" style="2" customWidth="1"/>
    <col min="5637" max="5637" width="3.44140625" style="2" customWidth="1"/>
    <col min="5638" max="5638" width="16.6640625" style="2" customWidth="1"/>
    <col min="5639" max="5639" width="5.88671875" style="2" customWidth="1"/>
    <col min="5640" max="5640" width="7.6640625" style="2" customWidth="1"/>
    <col min="5641" max="5641" width="3.44140625" style="2" customWidth="1"/>
    <col min="5642" max="5661" width="9.109375" style="2"/>
    <col min="5662" max="5662" width="4.109375" style="2" customWidth="1"/>
    <col min="5663" max="5888" width="9.109375" style="2"/>
    <col min="5889" max="5889" width="37.88671875" style="2" customWidth="1"/>
    <col min="5890" max="5890" width="16.6640625" style="2" customWidth="1"/>
    <col min="5891" max="5891" width="5.88671875" style="2" customWidth="1"/>
    <col min="5892" max="5892" width="7.6640625" style="2" customWidth="1"/>
    <col min="5893" max="5893" width="3.44140625" style="2" customWidth="1"/>
    <col min="5894" max="5894" width="16.6640625" style="2" customWidth="1"/>
    <col min="5895" max="5895" width="5.88671875" style="2" customWidth="1"/>
    <col min="5896" max="5896" width="7.6640625" style="2" customWidth="1"/>
    <col min="5897" max="5897" width="3.44140625" style="2" customWidth="1"/>
    <col min="5898" max="5917" width="9.109375" style="2"/>
    <col min="5918" max="5918" width="4.109375" style="2" customWidth="1"/>
    <col min="5919" max="6144" width="9.109375" style="2"/>
    <col min="6145" max="6145" width="37.88671875" style="2" customWidth="1"/>
    <col min="6146" max="6146" width="16.6640625" style="2" customWidth="1"/>
    <col min="6147" max="6147" width="5.88671875" style="2" customWidth="1"/>
    <col min="6148" max="6148" width="7.6640625" style="2" customWidth="1"/>
    <col min="6149" max="6149" width="3.44140625" style="2" customWidth="1"/>
    <col min="6150" max="6150" width="16.6640625" style="2" customWidth="1"/>
    <col min="6151" max="6151" width="5.88671875" style="2" customWidth="1"/>
    <col min="6152" max="6152" width="7.6640625" style="2" customWidth="1"/>
    <col min="6153" max="6153" width="3.44140625" style="2" customWidth="1"/>
    <col min="6154" max="6173" width="9.109375" style="2"/>
    <col min="6174" max="6174" width="4.109375" style="2" customWidth="1"/>
    <col min="6175" max="6400" width="9.109375" style="2"/>
    <col min="6401" max="6401" width="37.88671875" style="2" customWidth="1"/>
    <col min="6402" max="6402" width="16.6640625" style="2" customWidth="1"/>
    <col min="6403" max="6403" width="5.88671875" style="2" customWidth="1"/>
    <col min="6404" max="6404" width="7.6640625" style="2" customWidth="1"/>
    <col min="6405" max="6405" width="3.44140625" style="2" customWidth="1"/>
    <col min="6406" max="6406" width="16.6640625" style="2" customWidth="1"/>
    <col min="6407" max="6407" width="5.88671875" style="2" customWidth="1"/>
    <col min="6408" max="6408" width="7.6640625" style="2" customWidth="1"/>
    <col min="6409" max="6409" width="3.44140625" style="2" customWidth="1"/>
    <col min="6410" max="6429" width="9.109375" style="2"/>
    <col min="6430" max="6430" width="4.109375" style="2" customWidth="1"/>
    <col min="6431" max="6656" width="9.109375" style="2"/>
    <col min="6657" max="6657" width="37.88671875" style="2" customWidth="1"/>
    <col min="6658" max="6658" width="16.6640625" style="2" customWidth="1"/>
    <col min="6659" max="6659" width="5.88671875" style="2" customWidth="1"/>
    <col min="6660" max="6660" width="7.6640625" style="2" customWidth="1"/>
    <col min="6661" max="6661" width="3.44140625" style="2" customWidth="1"/>
    <col min="6662" max="6662" width="16.6640625" style="2" customWidth="1"/>
    <col min="6663" max="6663" width="5.88671875" style="2" customWidth="1"/>
    <col min="6664" max="6664" width="7.6640625" style="2" customWidth="1"/>
    <col min="6665" max="6665" width="3.44140625" style="2" customWidth="1"/>
    <col min="6666" max="6685" width="9.109375" style="2"/>
    <col min="6686" max="6686" width="4.109375" style="2" customWidth="1"/>
    <col min="6687" max="6912" width="9.109375" style="2"/>
    <col min="6913" max="6913" width="37.88671875" style="2" customWidth="1"/>
    <col min="6914" max="6914" width="16.6640625" style="2" customWidth="1"/>
    <col min="6915" max="6915" width="5.88671875" style="2" customWidth="1"/>
    <col min="6916" max="6916" width="7.6640625" style="2" customWidth="1"/>
    <col min="6917" max="6917" width="3.44140625" style="2" customWidth="1"/>
    <col min="6918" max="6918" width="16.6640625" style="2" customWidth="1"/>
    <col min="6919" max="6919" width="5.88671875" style="2" customWidth="1"/>
    <col min="6920" max="6920" width="7.6640625" style="2" customWidth="1"/>
    <col min="6921" max="6921" width="3.44140625" style="2" customWidth="1"/>
    <col min="6922" max="6941" width="9.109375" style="2"/>
    <col min="6942" max="6942" width="4.109375" style="2" customWidth="1"/>
    <col min="6943" max="7168" width="9.109375" style="2"/>
    <col min="7169" max="7169" width="37.88671875" style="2" customWidth="1"/>
    <col min="7170" max="7170" width="16.6640625" style="2" customWidth="1"/>
    <col min="7171" max="7171" width="5.88671875" style="2" customWidth="1"/>
    <col min="7172" max="7172" width="7.6640625" style="2" customWidth="1"/>
    <col min="7173" max="7173" width="3.44140625" style="2" customWidth="1"/>
    <col min="7174" max="7174" width="16.6640625" style="2" customWidth="1"/>
    <col min="7175" max="7175" width="5.88671875" style="2" customWidth="1"/>
    <col min="7176" max="7176" width="7.6640625" style="2" customWidth="1"/>
    <col min="7177" max="7177" width="3.44140625" style="2" customWidth="1"/>
    <col min="7178" max="7197" width="9.109375" style="2"/>
    <col min="7198" max="7198" width="4.109375" style="2" customWidth="1"/>
    <col min="7199" max="7424" width="9.109375" style="2"/>
    <col min="7425" max="7425" width="37.88671875" style="2" customWidth="1"/>
    <col min="7426" max="7426" width="16.6640625" style="2" customWidth="1"/>
    <col min="7427" max="7427" width="5.88671875" style="2" customWidth="1"/>
    <col min="7428" max="7428" width="7.6640625" style="2" customWidth="1"/>
    <col min="7429" max="7429" width="3.44140625" style="2" customWidth="1"/>
    <col min="7430" max="7430" width="16.6640625" style="2" customWidth="1"/>
    <col min="7431" max="7431" width="5.88671875" style="2" customWidth="1"/>
    <col min="7432" max="7432" width="7.6640625" style="2" customWidth="1"/>
    <col min="7433" max="7433" width="3.44140625" style="2" customWidth="1"/>
    <col min="7434" max="7453" width="9.109375" style="2"/>
    <col min="7454" max="7454" width="4.109375" style="2" customWidth="1"/>
    <col min="7455" max="7680" width="9.109375" style="2"/>
    <col min="7681" max="7681" width="37.88671875" style="2" customWidth="1"/>
    <col min="7682" max="7682" width="16.6640625" style="2" customWidth="1"/>
    <col min="7683" max="7683" width="5.88671875" style="2" customWidth="1"/>
    <col min="7684" max="7684" width="7.6640625" style="2" customWidth="1"/>
    <col min="7685" max="7685" width="3.44140625" style="2" customWidth="1"/>
    <col min="7686" max="7686" width="16.6640625" style="2" customWidth="1"/>
    <col min="7687" max="7687" width="5.88671875" style="2" customWidth="1"/>
    <col min="7688" max="7688" width="7.6640625" style="2" customWidth="1"/>
    <col min="7689" max="7689" width="3.44140625" style="2" customWidth="1"/>
    <col min="7690" max="7709" width="9.109375" style="2"/>
    <col min="7710" max="7710" width="4.109375" style="2" customWidth="1"/>
    <col min="7711" max="7936" width="9.109375" style="2"/>
    <col min="7937" max="7937" width="37.88671875" style="2" customWidth="1"/>
    <col min="7938" max="7938" width="16.6640625" style="2" customWidth="1"/>
    <col min="7939" max="7939" width="5.88671875" style="2" customWidth="1"/>
    <col min="7940" max="7940" width="7.6640625" style="2" customWidth="1"/>
    <col min="7941" max="7941" width="3.44140625" style="2" customWidth="1"/>
    <col min="7942" max="7942" width="16.6640625" style="2" customWidth="1"/>
    <col min="7943" max="7943" width="5.88671875" style="2" customWidth="1"/>
    <col min="7944" max="7944" width="7.6640625" style="2" customWidth="1"/>
    <col min="7945" max="7945" width="3.44140625" style="2" customWidth="1"/>
    <col min="7946" max="7965" width="9.109375" style="2"/>
    <col min="7966" max="7966" width="4.109375" style="2" customWidth="1"/>
    <col min="7967" max="8192" width="9.109375" style="2"/>
    <col min="8193" max="8193" width="37.88671875" style="2" customWidth="1"/>
    <col min="8194" max="8194" width="16.6640625" style="2" customWidth="1"/>
    <col min="8195" max="8195" width="5.88671875" style="2" customWidth="1"/>
    <col min="8196" max="8196" width="7.6640625" style="2" customWidth="1"/>
    <col min="8197" max="8197" width="3.44140625" style="2" customWidth="1"/>
    <col min="8198" max="8198" width="16.6640625" style="2" customWidth="1"/>
    <col min="8199" max="8199" width="5.88671875" style="2" customWidth="1"/>
    <col min="8200" max="8200" width="7.6640625" style="2" customWidth="1"/>
    <col min="8201" max="8201" width="3.44140625" style="2" customWidth="1"/>
    <col min="8202" max="8221" width="9.109375" style="2"/>
    <col min="8222" max="8222" width="4.109375" style="2" customWidth="1"/>
    <col min="8223" max="8448" width="9.109375" style="2"/>
    <col min="8449" max="8449" width="37.88671875" style="2" customWidth="1"/>
    <col min="8450" max="8450" width="16.6640625" style="2" customWidth="1"/>
    <col min="8451" max="8451" width="5.88671875" style="2" customWidth="1"/>
    <col min="8452" max="8452" width="7.6640625" style="2" customWidth="1"/>
    <col min="8453" max="8453" width="3.44140625" style="2" customWidth="1"/>
    <col min="8454" max="8454" width="16.6640625" style="2" customWidth="1"/>
    <col min="8455" max="8455" width="5.88671875" style="2" customWidth="1"/>
    <col min="8456" max="8456" width="7.6640625" style="2" customWidth="1"/>
    <col min="8457" max="8457" width="3.44140625" style="2" customWidth="1"/>
    <col min="8458" max="8477" width="9.109375" style="2"/>
    <col min="8478" max="8478" width="4.109375" style="2" customWidth="1"/>
    <col min="8479" max="8704" width="9.109375" style="2"/>
    <col min="8705" max="8705" width="37.88671875" style="2" customWidth="1"/>
    <col min="8706" max="8706" width="16.6640625" style="2" customWidth="1"/>
    <col min="8707" max="8707" width="5.88671875" style="2" customWidth="1"/>
    <col min="8708" max="8708" width="7.6640625" style="2" customWidth="1"/>
    <col min="8709" max="8709" width="3.44140625" style="2" customWidth="1"/>
    <col min="8710" max="8710" width="16.6640625" style="2" customWidth="1"/>
    <col min="8711" max="8711" width="5.88671875" style="2" customWidth="1"/>
    <col min="8712" max="8712" width="7.6640625" style="2" customWidth="1"/>
    <col min="8713" max="8713" width="3.44140625" style="2" customWidth="1"/>
    <col min="8714" max="8733" width="9.109375" style="2"/>
    <col min="8734" max="8734" width="4.109375" style="2" customWidth="1"/>
    <col min="8735" max="8960" width="9.109375" style="2"/>
    <col min="8961" max="8961" width="37.88671875" style="2" customWidth="1"/>
    <col min="8962" max="8962" width="16.6640625" style="2" customWidth="1"/>
    <col min="8963" max="8963" width="5.88671875" style="2" customWidth="1"/>
    <col min="8964" max="8964" width="7.6640625" style="2" customWidth="1"/>
    <col min="8965" max="8965" width="3.44140625" style="2" customWidth="1"/>
    <col min="8966" max="8966" width="16.6640625" style="2" customWidth="1"/>
    <col min="8967" max="8967" width="5.88671875" style="2" customWidth="1"/>
    <col min="8968" max="8968" width="7.6640625" style="2" customWidth="1"/>
    <col min="8969" max="8969" width="3.44140625" style="2" customWidth="1"/>
    <col min="8970" max="8989" width="9.109375" style="2"/>
    <col min="8990" max="8990" width="4.109375" style="2" customWidth="1"/>
    <col min="8991" max="9216" width="9.109375" style="2"/>
    <col min="9217" max="9217" width="37.88671875" style="2" customWidth="1"/>
    <col min="9218" max="9218" width="16.6640625" style="2" customWidth="1"/>
    <col min="9219" max="9219" width="5.88671875" style="2" customWidth="1"/>
    <col min="9220" max="9220" width="7.6640625" style="2" customWidth="1"/>
    <col min="9221" max="9221" width="3.44140625" style="2" customWidth="1"/>
    <col min="9222" max="9222" width="16.6640625" style="2" customWidth="1"/>
    <col min="9223" max="9223" width="5.88671875" style="2" customWidth="1"/>
    <col min="9224" max="9224" width="7.6640625" style="2" customWidth="1"/>
    <col min="9225" max="9225" width="3.44140625" style="2" customWidth="1"/>
    <col min="9226" max="9245" width="9.109375" style="2"/>
    <col min="9246" max="9246" width="4.109375" style="2" customWidth="1"/>
    <col min="9247" max="9472" width="9.109375" style="2"/>
    <col min="9473" max="9473" width="37.88671875" style="2" customWidth="1"/>
    <col min="9474" max="9474" width="16.6640625" style="2" customWidth="1"/>
    <col min="9475" max="9475" width="5.88671875" style="2" customWidth="1"/>
    <col min="9476" max="9476" width="7.6640625" style="2" customWidth="1"/>
    <col min="9477" max="9477" width="3.44140625" style="2" customWidth="1"/>
    <col min="9478" max="9478" width="16.6640625" style="2" customWidth="1"/>
    <col min="9479" max="9479" width="5.88671875" style="2" customWidth="1"/>
    <col min="9480" max="9480" width="7.6640625" style="2" customWidth="1"/>
    <col min="9481" max="9481" width="3.44140625" style="2" customWidth="1"/>
    <col min="9482" max="9501" width="9.109375" style="2"/>
    <col min="9502" max="9502" width="4.109375" style="2" customWidth="1"/>
    <col min="9503" max="9728" width="9.109375" style="2"/>
    <col min="9729" max="9729" width="37.88671875" style="2" customWidth="1"/>
    <col min="9730" max="9730" width="16.6640625" style="2" customWidth="1"/>
    <col min="9731" max="9731" width="5.88671875" style="2" customWidth="1"/>
    <col min="9732" max="9732" width="7.6640625" style="2" customWidth="1"/>
    <col min="9733" max="9733" width="3.44140625" style="2" customWidth="1"/>
    <col min="9734" max="9734" width="16.6640625" style="2" customWidth="1"/>
    <col min="9735" max="9735" width="5.88671875" style="2" customWidth="1"/>
    <col min="9736" max="9736" width="7.6640625" style="2" customWidth="1"/>
    <col min="9737" max="9737" width="3.44140625" style="2" customWidth="1"/>
    <col min="9738" max="9757" width="9.109375" style="2"/>
    <col min="9758" max="9758" width="4.109375" style="2" customWidth="1"/>
    <col min="9759" max="9984" width="9.109375" style="2"/>
    <col min="9985" max="9985" width="37.88671875" style="2" customWidth="1"/>
    <col min="9986" max="9986" width="16.6640625" style="2" customWidth="1"/>
    <col min="9987" max="9987" width="5.88671875" style="2" customWidth="1"/>
    <col min="9988" max="9988" width="7.6640625" style="2" customWidth="1"/>
    <col min="9989" max="9989" width="3.44140625" style="2" customWidth="1"/>
    <col min="9990" max="9990" width="16.6640625" style="2" customWidth="1"/>
    <col min="9991" max="9991" width="5.88671875" style="2" customWidth="1"/>
    <col min="9992" max="9992" width="7.6640625" style="2" customWidth="1"/>
    <col min="9993" max="9993" width="3.44140625" style="2" customWidth="1"/>
    <col min="9994" max="10013" width="9.109375" style="2"/>
    <col min="10014" max="10014" width="4.109375" style="2" customWidth="1"/>
    <col min="10015" max="10240" width="9.109375" style="2"/>
    <col min="10241" max="10241" width="37.88671875" style="2" customWidth="1"/>
    <col min="10242" max="10242" width="16.6640625" style="2" customWidth="1"/>
    <col min="10243" max="10243" width="5.88671875" style="2" customWidth="1"/>
    <col min="10244" max="10244" width="7.6640625" style="2" customWidth="1"/>
    <col min="10245" max="10245" width="3.44140625" style="2" customWidth="1"/>
    <col min="10246" max="10246" width="16.6640625" style="2" customWidth="1"/>
    <col min="10247" max="10247" width="5.88671875" style="2" customWidth="1"/>
    <col min="10248" max="10248" width="7.6640625" style="2" customWidth="1"/>
    <col min="10249" max="10249" width="3.44140625" style="2" customWidth="1"/>
    <col min="10250" max="10269" width="9.109375" style="2"/>
    <col min="10270" max="10270" width="4.109375" style="2" customWidth="1"/>
    <col min="10271" max="10496" width="9.109375" style="2"/>
    <col min="10497" max="10497" width="37.88671875" style="2" customWidth="1"/>
    <col min="10498" max="10498" width="16.6640625" style="2" customWidth="1"/>
    <col min="10499" max="10499" width="5.88671875" style="2" customWidth="1"/>
    <col min="10500" max="10500" width="7.6640625" style="2" customWidth="1"/>
    <col min="10501" max="10501" width="3.44140625" style="2" customWidth="1"/>
    <col min="10502" max="10502" width="16.6640625" style="2" customWidth="1"/>
    <col min="10503" max="10503" width="5.88671875" style="2" customWidth="1"/>
    <col min="10504" max="10504" width="7.6640625" style="2" customWidth="1"/>
    <col min="10505" max="10505" width="3.44140625" style="2" customWidth="1"/>
    <col min="10506" max="10525" width="9.109375" style="2"/>
    <col min="10526" max="10526" width="4.109375" style="2" customWidth="1"/>
    <col min="10527" max="10752" width="9.109375" style="2"/>
    <col min="10753" max="10753" width="37.88671875" style="2" customWidth="1"/>
    <col min="10754" max="10754" width="16.6640625" style="2" customWidth="1"/>
    <col min="10755" max="10755" width="5.88671875" style="2" customWidth="1"/>
    <col min="10756" max="10756" width="7.6640625" style="2" customWidth="1"/>
    <col min="10757" max="10757" width="3.44140625" style="2" customWidth="1"/>
    <col min="10758" max="10758" width="16.6640625" style="2" customWidth="1"/>
    <col min="10759" max="10759" width="5.88671875" style="2" customWidth="1"/>
    <col min="10760" max="10760" width="7.6640625" style="2" customWidth="1"/>
    <col min="10761" max="10761" width="3.44140625" style="2" customWidth="1"/>
    <col min="10762" max="10781" width="9.109375" style="2"/>
    <col min="10782" max="10782" width="4.109375" style="2" customWidth="1"/>
    <col min="10783" max="11008" width="9.109375" style="2"/>
    <col min="11009" max="11009" width="37.88671875" style="2" customWidth="1"/>
    <col min="11010" max="11010" width="16.6640625" style="2" customWidth="1"/>
    <col min="11011" max="11011" width="5.88671875" style="2" customWidth="1"/>
    <col min="11012" max="11012" width="7.6640625" style="2" customWidth="1"/>
    <col min="11013" max="11013" width="3.44140625" style="2" customWidth="1"/>
    <col min="11014" max="11014" width="16.6640625" style="2" customWidth="1"/>
    <col min="11015" max="11015" width="5.88671875" style="2" customWidth="1"/>
    <col min="11016" max="11016" width="7.6640625" style="2" customWidth="1"/>
    <col min="11017" max="11017" width="3.44140625" style="2" customWidth="1"/>
    <col min="11018" max="11037" width="9.109375" style="2"/>
    <col min="11038" max="11038" width="4.109375" style="2" customWidth="1"/>
    <col min="11039" max="11264" width="9.109375" style="2"/>
    <col min="11265" max="11265" width="37.88671875" style="2" customWidth="1"/>
    <col min="11266" max="11266" width="16.6640625" style="2" customWidth="1"/>
    <col min="11267" max="11267" width="5.88671875" style="2" customWidth="1"/>
    <col min="11268" max="11268" width="7.6640625" style="2" customWidth="1"/>
    <col min="11269" max="11269" width="3.44140625" style="2" customWidth="1"/>
    <col min="11270" max="11270" width="16.6640625" style="2" customWidth="1"/>
    <col min="11271" max="11271" width="5.88671875" style="2" customWidth="1"/>
    <col min="11272" max="11272" width="7.6640625" style="2" customWidth="1"/>
    <col min="11273" max="11273" width="3.44140625" style="2" customWidth="1"/>
    <col min="11274" max="11293" width="9.109375" style="2"/>
    <col min="11294" max="11294" width="4.109375" style="2" customWidth="1"/>
    <col min="11295" max="11520" width="9.109375" style="2"/>
    <col min="11521" max="11521" width="37.88671875" style="2" customWidth="1"/>
    <col min="11522" max="11522" width="16.6640625" style="2" customWidth="1"/>
    <col min="11523" max="11523" width="5.88671875" style="2" customWidth="1"/>
    <col min="11524" max="11524" width="7.6640625" style="2" customWidth="1"/>
    <col min="11525" max="11525" width="3.44140625" style="2" customWidth="1"/>
    <col min="11526" max="11526" width="16.6640625" style="2" customWidth="1"/>
    <col min="11527" max="11527" width="5.88671875" style="2" customWidth="1"/>
    <col min="11528" max="11528" width="7.6640625" style="2" customWidth="1"/>
    <col min="11529" max="11529" width="3.44140625" style="2" customWidth="1"/>
    <col min="11530" max="11549" width="9.109375" style="2"/>
    <col min="11550" max="11550" width="4.109375" style="2" customWidth="1"/>
    <col min="11551" max="11776" width="9.109375" style="2"/>
    <col min="11777" max="11777" width="37.88671875" style="2" customWidth="1"/>
    <col min="11778" max="11778" width="16.6640625" style="2" customWidth="1"/>
    <col min="11779" max="11779" width="5.88671875" style="2" customWidth="1"/>
    <col min="11780" max="11780" width="7.6640625" style="2" customWidth="1"/>
    <col min="11781" max="11781" width="3.44140625" style="2" customWidth="1"/>
    <col min="11782" max="11782" width="16.6640625" style="2" customWidth="1"/>
    <col min="11783" max="11783" width="5.88671875" style="2" customWidth="1"/>
    <col min="11784" max="11784" width="7.6640625" style="2" customWidth="1"/>
    <col min="11785" max="11785" width="3.44140625" style="2" customWidth="1"/>
    <col min="11786" max="11805" width="9.109375" style="2"/>
    <col min="11806" max="11806" width="4.109375" style="2" customWidth="1"/>
    <col min="11807" max="12032" width="9.109375" style="2"/>
    <col min="12033" max="12033" width="37.88671875" style="2" customWidth="1"/>
    <col min="12034" max="12034" width="16.6640625" style="2" customWidth="1"/>
    <col min="12035" max="12035" width="5.88671875" style="2" customWidth="1"/>
    <col min="12036" max="12036" width="7.6640625" style="2" customWidth="1"/>
    <col min="12037" max="12037" width="3.44140625" style="2" customWidth="1"/>
    <col min="12038" max="12038" width="16.6640625" style="2" customWidth="1"/>
    <col min="12039" max="12039" width="5.88671875" style="2" customWidth="1"/>
    <col min="12040" max="12040" width="7.6640625" style="2" customWidth="1"/>
    <col min="12041" max="12041" width="3.44140625" style="2" customWidth="1"/>
    <col min="12042" max="12061" width="9.109375" style="2"/>
    <col min="12062" max="12062" width="4.109375" style="2" customWidth="1"/>
    <col min="12063" max="12288" width="9.109375" style="2"/>
    <col min="12289" max="12289" width="37.88671875" style="2" customWidth="1"/>
    <col min="12290" max="12290" width="16.6640625" style="2" customWidth="1"/>
    <col min="12291" max="12291" width="5.88671875" style="2" customWidth="1"/>
    <col min="12292" max="12292" width="7.6640625" style="2" customWidth="1"/>
    <col min="12293" max="12293" width="3.44140625" style="2" customWidth="1"/>
    <col min="12294" max="12294" width="16.6640625" style="2" customWidth="1"/>
    <col min="12295" max="12295" width="5.88671875" style="2" customWidth="1"/>
    <col min="12296" max="12296" width="7.6640625" style="2" customWidth="1"/>
    <col min="12297" max="12297" width="3.44140625" style="2" customWidth="1"/>
    <col min="12298" max="12317" width="9.109375" style="2"/>
    <col min="12318" max="12318" width="4.109375" style="2" customWidth="1"/>
    <col min="12319" max="12544" width="9.109375" style="2"/>
    <col min="12545" max="12545" width="37.88671875" style="2" customWidth="1"/>
    <col min="12546" max="12546" width="16.6640625" style="2" customWidth="1"/>
    <col min="12547" max="12547" width="5.88671875" style="2" customWidth="1"/>
    <col min="12548" max="12548" width="7.6640625" style="2" customWidth="1"/>
    <col min="12549" max="12549" width="3.44140625" style="2" customWidth="1"/>
    <col min="12550" max="12550" width="16.6640625" style="2" customWidth="1"/>
    <col min="12551" max="12551" width="5.88671875" style="2" customWidth="1"/>
    <col min="12552" max="12552" width="7.6640625" style="2" customWidth="1"/>
    <col min="12553" max="12553" width="3.44140625" style="2" customWidth="1"/>
    <col min="12554" max="12573" width="9.109375" style="2"/>
    <col min="12574" max="12574" width="4.109375" style="2" customWidth="1"/>
    <col min="12575" max="12800" width="9.109375" style="2"/>
    <col min="12801" max="12801" width="37.88671875" style="2" customWidth="1"/>
    <col min="12802" max="12802" width="16.6640625" style="2" customWidth="1"/>
    <col min="12803" max="12803" width="5.88671875" style="2" customWidth="1"/>
    <col min="12804" max="12804" width="7.6640625" style="2" customWidth="1"/>
    <col min="12805" max="12805" width="3.44140625" style="2" customWidth="1"/>
    <col min="12806" max="12806" width="16.6640625" style="2" customWidth="1"/>
    <col min="12807" max="12807" width="5.88671875" style="2" customWidth="1"/>
    <col min="12808" max="12808" width="7.6640625" style="2" customWidth="1"/>
    <col min="12809" max="12809" width="3.44140625" style="2" customWidth="1"/>
    <col min="12810" max="12829" width="9.109375" style="2"/>
    <col min="12830" max="12830" width="4.109375" style="2" customWidth="1"/>
    <col min="12831" max="13056" width="9.109375" style="2"/>
    <col min="13057" max="13057" width="37.88671875" style="2" customWidth="1"/>
    <col min="13058" max="13058" width="16.6640625" style="2" customWidth="1"/>
    <col min="13059" max="13059" width="5.88671875" style="2" customWidth="1"/>
    <col min="13060" max="13060" width="7.6640625" style="2" customWidth="1"/>
    <col min="13061" max="13061" width="3.44140625" style="2" customWidth="1"/>
    <col min="13062" max="13062" width="16.6640625" style="2" customWidth="1"/>
    <col min="13063" max="13063" width="5.88671875" style="2" customWidth="1"/>
    <col min="13064" max="13064" width="7.6640625" style="2" customWidth="1"/>
    <col min="13065" max="13065" width="3.44140625" style="2" customWidth="1"/>
    <col min="13066" max="13085" width="9.109375" style="2"/>
    <col min="13086" max="13086" width="4.109375" style="2" customWidth="1"/>
    <col min="13087" max="13312" width="9.109375" style="2"/>
    <col min="13313" max="13313" width="37.88671875" style="2" customWidth="1"/>
    <col min="13314" max="13314" width="16.6640625" style="2" customWidth="1"/>
    <col min="13315" max="13315" width="5.88671875" style="2" customWidth="1"/>
    <col min="13316" max="13316" width="7.6640625" style="2" customWidth="1"/>
    <col min="13317" max="13317" width="3.44140625" style="2" customWidth="1"/>
    <col min="13318" max="13318" width="16.6640625" style="2" customWidth="1"/>
    <col min="13319" max="13319" width="5.88671875" style="2" customWidth="1"/>
    <col min="13320" max="13320" width="7.6640625" style="2" customWidth="1"/>
    <col min="13321" max="13321" width="3.44140625" style="2" customWidth="1"/>
    <col min="13322" max="13341" width="9.109375" style="2"/>
    <col min="13342" max="13342" width="4.109375" style="2" customWidth="1"/>
    <col min="13343" max="13568" width="9.109375" style="2"/>
    <col min="13569" max="13569" width="37.88671875" style="2" customWidth="1"/>
    <col min="13570" max="13570" width="16.6640625" style="2" customWidth="1"/>
    <col min="13571" max="13571" width="5.88671875" style="2" customWidth="1"/>
    <col min="13572" max="13572" width="7.6640625" style="2" customWidth="1"/>
    <col min="13573" max="13573" width="3.44140625" style="2" customWidth="1"/>
    <col min="13574" max="13574" width="16.6640625" style="2" customWidth="1"/>
    <col min="13575" max="13575" width="5.88671875" style="2" customWidth="1"/>
    <col min="13576" max="13576" width="7.6640625" style="2" customWidth="1"/>
    <col min="13577" max="13577" width="3.44140625" style="2" customWidth="1"/>
    <col min="13578" max="13597" width="9.109375" style="2"/>
    <col min="13598" max="13598" width="4.109375" style="2" customWidth="1"/>
    <col min="13599" max="13824" width="9.109375" style="2"/>
    <col min="13825" max="13825" width="37.88671875" style="2" customWidth="1"/>
    <col min="13826" max="13826" width="16.6640625" style="2" customWidth="1"/>
    <col min="13827" max="13827" width="5.88671875" style="2" customWidth="1"/>
    <col min="13828" max="13828" width="7.6640625" style="2" customWidth="1"/>
    <col min="13829" max="13829" width="3.44140625" style="2" customWidth="1"/>
    <col min="13830" max="13830" width="16.6640625" style="2" customWidth="1"/>
    <col min="13831" max="13831" width="5.88671875" style="2" customWidth="1"/>
    <col min="13832" max="13832" width="7.6640625" style="2" customWidth="1"/>
    <col min="13833" max="13833" width="3.44140625" style="2" customWidth="1"/>
    <col min="13834" max="13853" width="9.109375" style="2"/>
    <col min="13854" max="13854" width="4.109375" style="2" customWidth="1"/>
    <col min="13855" max="14080" width="9.109375" style="2"/>
    <col min="14081" max="14081" width="37.88671875" style="2" customWidth="1"/>
    <col min="14082" max="14082" width="16.6640625" style="2" customWidth="1"/>
    <col min="14083" max="14083" width="5.88671875" style="2" customWidth="1"/>
    <col min="14084" max="14084" width="7.6640625" style="2" customWidth="1"/>
    <col min="14085" max="14085" width="3.44140625" style="2" customWidth="1"/>
    <col min="14086" max="14086" width="16.6640625" style="2" customWidth="1"/>
    <col min="14087" max="14087" width="5.88671875" style="2" customWidth="1"/>
    <col min="14088" max="14088" width="7.6640625" style="2" customWidth="1"/>
    <col min="14089" max="14089" width="3.44140625" style="2" customWidth="1"/>
    <col min="14090" max="14109" width="9.109375" style="2"/>
    <col min="14110" max="14110" width="4.109375" style="2" customWidth="1"/>
    <col min="14111" max="14336" width="9.109375" style="2"/>
    <col min="14337" max="14337" width="37.88671875" style="2" customWidth="1"/>
    <col min="14338" max="14338" width="16.6640625" style="2" customWidth="1"/>
    <col min="14339" max="14339" width="5.88671875" style="2" customWidth="1"/>
    <col min="14340" max="14340" width="7.6640625" style="2" customWidth="1"/>
    <col min="14341" max="14341" width="3.44140625" style="2" customWidth="1"/>
    <col min="14342" max="14342" width="16.6640625" style="2" customWidth="1"/>
    <col min="14343" max="14343" width="5.88671875" style="2" customWidth="1"/>
    <col min="14344" max="14344" width="7.6640625" style="2" customWidth="1"/>
    <col min="14345" max="14345" width="3.44140625" style="2" customWidth="1"/>
    <col min="14346" max="14365" width="9.109375" style="2"/>
    <col min="14366" max="14366" width="4.109375" style="2" customWidth="1"/>
    <col min="14367" max="14592" width="9.109375" style="2"/>
    <col min="14593" max="14593" width="37.88671875" style="2" customWidth="1"/>
    <col min="14594" max="14594" width="16.6640625" style="2" customWidth="1"/>
    <col min="14595" max="14595" width="5.88671875" style="2" customWidth="1"/>
    <col min="14596" max="14596" width="7.6640625" style="2" customWidth="1"/>
    <col min="14597" max="14597" width="3.44140625" style="2" customWidth="1"/>
    <col min="14598" max="14598" width="16.6640625" style="2" customWidth="1"/>
    <col min="14599" max="14599" width="5.88671875" style="2" customWidth="1"/>
    <col min="14600" max="14600" width="7.6640625" style="2" customWidth="1"/>
    <col min="14601" max="14601" width="3.44140625" style="2" customWidth="1"/>
    <col min="14602" max="14621" width="9.109375" style="2"/>
    <col min="14622" max="14622" width="4.109375" style="2" customWidth="1"/>
    <col min="14623" max="14848" width="9.109375" style="2"/>
    <col min="14849" max="14849" width="37.88671875" style="2" customWidth="1"/>
    <col min="14850" max="14850" width="16.6640625" style="2" customWidth="1"/>
    <col min="14851" max="14851" width="5.88671875" style="2" customWidth="1"/>
    <col min="14852" max="14852" width="7.6640625" style="2" customWidth="1"/>
    <col min="14853" max="14853" width="3.44140625" style="2" customWidth="1"/>
    <col min="14854" max="14854" width="16.6640625" style="2" customWidth="1"/>
    <col min="14855" max="14855" width="5.88671875" style="2" customWidth="1"/>
    <col min="14856" max="14856" width="7.6640625" style="2" customWidth="1"/>
    <col min="14857" max="14857" width="3.44140625" style="2" customWidth="1"/>
    <col min="14858" max="14877" width="9.109375" style="2"/>
    <col min="14878" max="14878" width="4.109375" style="2" customWidth="1"/>
    <col min="14879" max="15104" width="9.109375" style="2"/>
    <col min="15105" max="15105" width="37.88671875" style="2" customWidth="1"/>
    <col min="15106" max="15106" width="16.6640625" style="2" customWidth="1"/>
    <col min="15107" max="15107" width="5.88671875" style="2" customWidth="1"/>
    <col min="15108" max="15108" width="7.6640625" style="2" customWidth="1"/>
    <col min="15109" max="15109" width="3.44140625" style="2" customWidth="1"/>
    <col min="15110" max="15110" width="16.6640625" style="2" customWidth="1"/>
    <col min="15111" max="15111" width="5.88671875" style="2" customWidth="1"/>
    <col min="15112" max="15112" width="7.6640625" style="2" customWidth="1"/>
    <col min="15113" max="15113" width="3.44140625" style="2" customWidth="1"/>
    <col min="15114" max="15133" width="9.109375" style="2"/>
    <col min="15134" max="15134" width="4.109375" style="2" customWidth="1"/>
    <col min="15135" max="15360" width="9.109375" style="2"/>
    <col min="15361" max="15361" width="37.88671875" style="2" customWidth="1"/>
    <col min="15362" max="15362" width="16.6640625" style="2" customWidth="1"/>
    <col min="15363" max="15363" width="5.88671875" style="2" customWidth="1"/>
    <col min="15364" max="15364" width="7.6640625" style="2" customWidth="1"/>
    <col min="15365" max="15365" width="3.44140625" style="2" customWidth="1"/>
    <col min="15366" max="15366" width="16.6640625" style="2" customWidth="1"/>
    <col min="15367" max="15367" width="5.88671875" style="2" customWidth="1"/>
    <col min="15368" max="15368" width="7.6640625" style="2" customWidth="1"/>
    <col min="15369" max="15369" width="3.44140625" style="2" customWidth="1"/>
    <col min="15370" max="15389" width="9.109375" style="2"/>
    <col min="15390" max="15390" width="4.109375" style="2" customWidth="1"/>
    <col min="15391" max="15616" width="9.109375" style="2"/>
    <col min="15617" max="15617" width="37.88671875" style="2" customWidth="1"/>
    <col min="15618" max="15618" width="16.6640625" style="2" customWidth="1"/>
    <col min="15619" max="15619" width="5.88671875" style="2" customWidth="1"/>
    <col min="15620" max="15620" width="7.6640625" style="2" customWidth="1"/>
    <col min="15621" max="15621" width="3.44140625" style="2" customWidth="1"/>
    <col min="15622" max="15622" width="16.6640625" style="2" customWidth="1"/>
    <col min="15623" max="15623" width="5.88671875" style="2" customWidth="1"/>
    <col min="15624" max="15624" width="7.6640625" style="2" customWidth="1"/>
    <col min="15625" max="15625" width="3.44140625" style="2" customWidth="1"/>
    <col min="15626" max="15645" width="9.109375" style="2"/>
    <col min="15646" max="15646" width="4.109375" style="2" customWidth="1"/>
    <col min="15647" max="15872" width="9.109375" style="2"/>
    <col min="15873" max="15873" width="37.88671875" style="2" customWidth="1"/>
    <col min="15874" max="15874" width="16.6640625" style="2" customWidth="1"/>
    <col min="15875" max="15875" width="5.88671875" style="2" customWidth="1"/>
    <col min="15876" max="15876" width="7.6640625" style="2" customWidth="1"/>
    <col min="15877" max="15877" width="3.44140625" style="2" customWidth="1"/>
    <col min="15878" max="15878" width="16.6640625" style="2" customWidth="1"/>
    <col min="15879" max="15879" width="5.88671875" style="2" customWidth="1"/>
    <col min="15880" max="15880" width="7.6640625" style="2" customWidth="1"/>
    <col min="15881" max="15881" width="3.44140625" style="2" customWidth="1"/>
    <col min="15882" max="15901" width="9.109375" style="2"/>
    <col min="15902" max="15902" width="4.109375" style="2" customWidth="1"/>
    <col min="15903" max="16128" width="9.109375" style="2"/>
    <col min="16129" max="16129" width="37.88671875" style="2" customWidth="1"/>
    <col min="16130" max="16130" width="16.6640625" style="2" customWidth="1"/>
    <col min="16131" max="16131" width="5.88671875" style="2" customWidth="1"/>
    <col min="16132" max="16132" width="7.6640625" style="2" customWidth="1"/>
    <col min="16133" max="16133" width="3.44140625" style="2" customWidth="1"/>
    <col min="16134" max="16134" width="16.6640625" style="2" customWidth="1"/>
    <col min="16135" max="16135" width="5.88671875" style="2" customWidth="1"/>
    <col min="16136" max="16136" width="7.6640625" style="2" customWidth="1"/>
    <col min="16137" max="16137" width="3.44140625" style="2" customWidth="1"/>
    <col min="16138" max="16157" width="9.109375" style="2"/>
    <col min="16158" max="16158" width="4.109375" style="2" customWidth="1"/>
    <col min="16159" max="16384" width="9.109375" style="2"/>
  </cols>
  <sheetData>
    <row r="1" spans="1:16" ht="21" x14ac:dyDescent="0.4">
      <c r="A1" s="1" t="s">
        <v>76</v>
      </c>
      <c r="B1" s="1"/>
      <c r="C1" s="1"/>
      <c r="D1" s="1"/>
      <c r="E1" s="1"/>
      <c r="F1" s="1"/>
      <c r="G1" s="1"/>
      <c r="H1" s="1"/>
      <c r="I1" s="1"/>
    </row>
    <row r="2" spans="1:16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6" x14ac:dyDescent="0.25">
      <c r="A3" s="162"/>
      <c r="B3" s="162"/>
      <c r="C3" s="162"/>
      <c r="D3" s="162"/>
      <c r="E3" s="162"/>
      <c r="F3" s="162"/>
      <c r="G3" s="162"/>
      <c r="H3" s="162"/>
      <c r="I3" s="162"/>
    </row>
    <row r="4" spans="1:16" ht="20.25" customHeight="1" x14ac:dyDescent="0.3">
      <c r="A4" s="3" t="s">
        <v>77</v>
      </c>
      <c r="B4" s="3"/>
      <c r="C4" s="3"/>
      <c r="D4" s="3"/>
      <c r="E4" s="3"/>
      <c r="F4" s="3"/>
      <c r="G4" s="3"/>
      <c r="H4" s="3"/>
      <c r="I4" s="3"/>
    </row>
    <row r="5" spans="1:16" ht="17.399999999999999" x14ac:dyDescent="0.3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16" ht="1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16" s="5" customFormat="1" ht="20.25" customHeight="1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16" ht="15.6" x14ac:dyDescent="0.3">
      <c r="A8" s="6"/>
      <c r="B8" s="6"/>
      <c r="C8" s="8"/>
      <c r="D8" s="7" t="s">
        <v>5</v>
      </c>
      <c r="E8" s="8"/>
      <c r="F8" s="6"/>
      <c r="G8" s="8"/>
      <c r="H8" s="7" t="s">
        <v>5</v>
      </c>
      <c r="I8" s="9"/>
    </row>
    <row r="9" spans="1:16" ht="15.6" x14ac:dyDescent="0.3">
      <c r="A9" s="10" t="s">
        <v>6</v>
      </c>
      <c r="B9" s="11" t="s">
        <v>7</v>
      </c>
      <c r="C9" s="13"/>
      <c r="D9" s="12" t="s">
        <v>8</v>
      </c>
      <c r="E9" s="13"/>
      <c r="F9" s="11" t="s">
        <v>9</v>
      </c>
      <c r="G9" s="13"/>
      <c r="H9" s="12" t="s">
        <v>8</v>
      </c>
      <c r="I9" s="14"/>
      <c r="J9" s="193"/>
    </row>
    <row r="10" spans="1:16" x14ac:dyDescent="0.25">
      <c r="A10" s="66"/>
      <c r="B10" s="66"/>
      <c r="C10" s="22"/>
      <c r="D10" s="22"/>
      <c r="E10" s="22"/>
      <c r="F10" s="66"/>
      <c r="G10" s="22"/>
      <c r="H10" s="22"/>
      <c r="I10" s="23"/>
      <c r="J10" s="194"/>
    </row>
    <row r="11" spans="1:16" ht="15.6" x14ac:dyDescent="0.3">
      <c r="A11" s="15" t="s">
        <v>10</v>
      </c>
      <c r="B11" s="24">
        <f>SUM(B12:B15)</f>
        <v>13610</v>
      </c>
      <c r="C11" s="64"/>
      <c r="D11" s="25">
        <f>(B11/B$97)*100</f>
        <v>4.3097169709751171</v>
      </c>
      <c r="E11" s="64" t="s">
        <v>11</v>
      </c>
      <c r="F11" s="182">
        <f>SUM(F12:F15)</f>
        <v>476551306</v>
      </c>
      <c r="G11" s="64"/>
      <c r="H11" s="25">
        <f>(F11/F$97)*100</f>
        <v>17.942046289089792</v>
      </c>
      <c r="I11" s="183" t="s">
        <v>11</v>
      </c>
      <c r="J11" s="194"/>
      <c r="K11" s="195"/>
      <c r="L11" s="196"/>
      <c r="O11" s="195"/>
      <c r="P11" s="196"/>
    </row>
    <row r="12" spans="1:16" ht="15" x14ac:dyDescent="0.25">
      <c r="A12" s="134" t="s">
        <v>78</v>
      </c>
      <c r="B12" s="16">
        <v>1089</v>
      </c>
      <c r="C12" s="18"/>
      <c r="D12" s="17">
        <f>(B12/B$97)*100</f>
        <v>0.34484068930138889</v>
      </c>
      <c r="E12" s="18"/>
      <c r="F12" s="21">
        <v>15827337</v>
      </c>
      <c r="G12" s="18"/>
      <c r="H12" s="17">
        <f>(F12/F$97)*100</f>
        <v>0.59589557202267651</v>
      </c>
      <c r="I12" s="20"/>
      <c r="J12" s="194"/>
      <c r="K12" s="195"/>
      <c r="L12" s="196"/>
      <c r="O12" s="195"/>
      <c r="P12" s="196"/>
    </row>
    <row r="13" spans="1:16" ht="15" x14ac:dyDescent="0.25">
      <c r="A13" s="134" t="s">
        <v>79</v>
      </c>
      <c r="B13" s="16">
        <v>3433</v>
      </c>
      <c r="C13" s="18"/>
      <c r="D13" s="17">
        <f>(B13/B$97)*100</f>
        <v>1.0870873153091534</v>
      </c>
      <c r="E13" s="18"/>
      <c r="F13" s="21">
        <v>11691871</v>
      </c>
      <c r="G13" s="18"/>
      <c r="H13" s="17">
        <f>(F13/F$97)*100</f>
        <v>0.44019623500531668</v>
      </c>
      <c r="I13" s="20"/>
      <c r="J13" s="194"/>
      <c r="K13" s="195"/>
      <c r="L13" s="196"/>
      <c r="O13" s="195"/>
      <c r="P13" s="196"/>
    </row>
    <row r="14" spans="1:16" ht="15" x14ac:dyDescent="0.25">
      <c r="A14" s="134" t="s">
        <v>80</v>
      </c>
      <c r="B14" s="16">
        <v>2509</v>
      </c>
      <c r="C14" s="18"/>
      <c r="D14" s="17">
        <f>(B14/B$97)*100</f>
        <v>0.79449521529585365</v>
      </c>
      <c r="E14" s="18"/>
      <c r="F14" s="21">
        <v>30871037</v>
      </c>
      <c r="G14" s="18"/>
      <c r="H14" s="17">
        <f>(F14/F$97)*100</f>
        <v>1.1622873925062827</v>
      </c>
      <c r="I14" s="20"/>
      <c r="J14" s="194"/>
      <c r="K14" s="195"/>
      <c r="L14" s="196"/>
      <c r="O14" s="195"/>
      <c r="P14" s="196"/>
    </row>
    <row r="15" spans="1:16" ht="15" x14ac:dyDescent="0.25">
      <c r="A15" s="134" t="s">
        <v>81</v>
      </c>
      <c r="B15" s="16">
        <v>6579</v>
      </c>
      <c r="C15" s="18"/>
      <c r="D15" s="17">
        <f>(B15/B$97)*100</f>
        <v>2.0832937510687213</v>
      </c>
      <c r="E15" s="18"/>
      <c r="F15" s="21">
        <v>418161061</v>
      </c>
      <c r="G15" s="18"/>
      <c r="H15" s="17">
        <f>(F15/F$97)*100</f>
        <v>15.743667089555515</v>
      </c>
      <c r="I15" s="20"/>
      <c r="J15" s="194"/>
      <c r="K15" s="195"/>
      <c r="L15" s="196"/>
      <c r="O15" s="195"/>
      <c r="P15" s="196"/>
    </row>
    <row r="16" spans="1:16" x14ac:dyDescent="0.25">
      <c r="A16" s="66"/>
      <c r="B16" s="66"/>
      <c r="C16" s="22"/>
      <c r="D16" s="67"/>
      <c r="E16" s="22"/>
      <c r="F16" s="197"/>
      <c r="G16" s="22"/>
      <c r="H16" s="67"/>
      <c r="I16" s="23"/>
      <c r="K16" s="195"/>
      <c r="L16" s="196"/>
      <c r="O16" s="195"/>
      <c r="P16" s="196"/>
    </row>
    <row r="17" spans="1:16" ht="15.6" x14ac:dyDescent="0.3">
      <c r="A17" s="15" t="s">
        <v>12</v>
      </c>
      <c r="B17" s="24">
        <f>SUM(B18:B23)</f>
        <v>51143</v>
      </c>
      <c r="C17" s="64"/>
      <c r="D17" s="25">
        <f t="shared" ref="D17:D23" si="0">(B17/B$97)*100</f>
        <v>16.194846072489376</v>
      </c>
      <c r="F17" s="187">
        <f>SUM(F18:F23)</f>
        <v>334336831</v>
      </c>
      <c r="G17" s="64"/>
      <c r="H17" s="25">
        <f t="shared" ref="H17:H23" si="1">(F17/F$97)*100</f>
        <v>12.587704245950784</v>
      </c>
      <c r="I17" s="183"/>
      <c r="K17" s="195"/>
      <c r="L17" s="196"/>
      <c r="O17" s="195"/>
      <c r="P17" s="196"/>
    </row>
    <row r="18" spans="1:16" ht="15.6" x14ac:dyDescent="0.3">
      <c r="A18" s="134" t="s">
        <v>82</v>
      </c>
      <c r="B18" s="16">
        <v>8923</v>
      </c>
      <c r="C18" s="18"/>
      <c r="D18" s="198">
        <f t="shared" si="0"/>
        <v>2.8255403770764858</v>
      </c>
      <c r="F18" s="21">
        <v>118316246</v>
      </c>
      <c r="G18" s="18"/>
      <c r="H18" s="198">
        <f t="shared" si="1"/>
        <v>4.4545792567470901</v>
      </c>
      <c r="I18" s="183"/>
      <c r="K18" s="195"/>
      <c r="L18" s="196"/>
      <c r="O18" s="195"/>
      <c r="P18" s="196"/>
    </row>
    <row r="19" spans="1:16" ht="15.6" x14ac:dyDescent="0.3">
      <c r="A19" s="134" t="s">
        <v>83</v>
      </c>
      <c r="B19" s="16">
        <v>14546</v>
      </c>
      <c r="C19" s="18"/>
      <c r="D19" s="198">
        <f t="shared" si="0"/>
        <v>4.6061089683911867</v>
      </c>
      <c r="F19" s="21">
        <v>69898532</v>
      </c>
      <c r="G19" s="18"/>
      <c r="H19" s="198">
        <f t="shared" si="1"/>
        <v>2.631663539462473</v>
      </c>
      <c r="I19" s="183"/>
      <c r="K19" s="195"/>
      <c r="L19" s="196"/>
      <c r="O19" s="195"/>
      <c r="P19" s="196"/>
    </row>
    <row r="20" spans="1:16" ht="15.6" x14ac:dyDescent="0.3">
      <c r="A20" s="134" t="s">
        <v>84</v>
      </c>
      <c r="B20" s="16">
        <v>2705</v>
      </c>
      <c r="C20" s="18"/>
      <c r="D20" s="198">
        <f t="shared" si="0"/>
        <v>0.85656020620776574</v>
      </c>
      <c r="F20" s="21">
        <v>20683516</v>
      </c>
      <c r="G20" s="18"/>
      <c r="H20" s="198">
        <f t="shared" si="1"/>
        <v>0.7787295865539593</v>
      </c>
      <c r="I20" s="183"/>
      <c r="K20" s="195"/>
      <c r="L20" s="196"/>
      <c r="O20" s="195"/>
      <c r="P20" s="196"/>
    </row>
    <row r="21" spans="1:16" ht="15.6" x14ac:dyDescent="0.3">
      <c r="A21" s="134" t="s">
        <v>85</v>
      </c>
      <c r="B21" s="16">
        <v>5601</v>
      </c>
      <c r="C21" s="18"/>
      <c r="D21" s="198">
        <f t="shared" si="0"/>
        <v>1.7736021127429562</v>
      </c>
      <c r="F21" s="21">
        <v>16358998</v>
      </c>
      <c r="G21" s="18"/>
      <c r="H21" s="198">
        <f t="shared" si="1"/>
        <v>0.61591248552601252</v>
      </c>
      <c r="I21" s="183"/>
      <c r="K21" s="195"/>
      <c r="L21" s="196"/>
      <c r="O21" s="195"/>
      <c r="P21" s="196"/>
    </row>
    <row r="22" spans="1:16" ht="15.6" x14ac:dyDescent="0.3">
      <c r="A22" s="134" t="s">
        <v>86</v>
      </c>
      <c r="B22" s="16">
        <v>3325</v>
      </c>
      <c r="C22" s="18"/>
      <c r="D22" s="198">
        <f t="shared" si="0"/>
        <v>1.0528882386842222</v>
      </c>
      <c r="F22" s="21">
        <v>8722819</v>
      </c>
      <c r="G22" s="18"/>
      <c r="H22" s="198">
        <f t="shared" si="1"/>
        <v>0.32841211491581124</v>
      </c>
      <c r="I22" s="183"/>
      <c r="K22" s="195"/>
      <c r="L22" s="196"/>
      <c r="O22" s="195"/>
      <c r="P22" s="196"/>
    </row>
    <row r="23" spans="1:16" ht="15.6" x14ac:dyDescent="0.3">
      <c r="A23" s="134" t="s">
        <v>87</v>
      </c>
      <c r="B23" s="16">
        <v>16043</v>
      </c>
      <c r="C23" s="18"/>
      <c r="D23" s="198">
        <f t="shared" si="0"/>
        <v>5.0801461693867598</v>
      </c>
      <c r="F23" s="21">
        <v>100356720</v>
      </c>
      <c r="G23" s="18"/>
      <c r="H23" s="198">
        <f t="shared" si="1"/>
        <v>3.7784072627454375</v>
      </c>
      <c r="I23" s="183"/>
      <c r="K23" s="195"/>
      <c r="L23" s="196"/>
      <c r="O23" s="195"/>
      <c r="P23" s="196"/>
    </row>
    <row r="24" spans="1:16" x14ac:dyDescent="0.25">
      <c r="A24" s="66"/>
      <c r="B24" s="66"/>
      <c r="C24" s="22"/>
      <c r="D24" s="67"/>
      <c r="E24" s="22"/>
      <c r="F24" s="197"/>
      <c r="G24" s="22"/>
      <c r="H24" s="67"/>
      <c r="I24" s="23"/>
      <c r="K24" s="195"/>
      <c r="L24" s="196"/>
      <c r="O24" s="195"/>
      <c r="P24" s="196"/>
    </row>
    <row r="25" spans="1:16" ht="15.6" x14ac:dyDescent="0.3">
      <c r="A25" s="15" t="s">
        <v>16</v>
      </c>
      <c r="B25" s="24">
        <f>SUM(B26:B35)</f>
        <v>9008</v>
      </c>
      <c r="C25" s="64"/>
      <c r="D25" s="25">
        <f t="shared" ref="D25:D35" si="2">(B25/B$97)*100</f>
        <v>2.8524563170127739</v>
      </c>
      <c r="E25" s="64"/>
      <c r="F25" s="187">
        <f>SUM(F26:F35)</f>
        <v>179018192</v>
      </c>
      <c r="G25" s="64"/>
      <c r="H25" s="25">
        <f t="shared" ref="H25:H35" si="3">(F25/F$97)*100</f>
        <v>6.7399934634806442</v>
      </c>
      <c r="I25" s="183"/>
      <c r="K25" s="195"/>
      <c r="L25" s="196"/>
      <c r="O25" s="195"/>
      <c r="P25" s="196"/>
    </row>
    <row r="26" spans="1:16" ht="15" x14ac:dyDescent="0.25">
      <c r="A26" s="134" t="s">
        <v>88</v>
      </c>
      <c r="B26" s="199">
        <v>345</v>
      </c>
      <c r="C26" s="200"/>
      <c r="D26" s="198">
        <f t="shared" si="2"/>
        <v>0.10924705032964109</v>
      </c>
      <c r="E26" s="200"/>
      <c r="F26" s="201">
        <v>48962030</v>
      </c>
      <c r="G26" s="200"/>
      <c r="H26" s="198">
        <f t="shared" si="3"/>
        <v>1.843409088606722</v>
      </c>
      <c r="I26" s="202"/>
      <c r="K26" s="195"/>
      <c r="L26" s="196"/>
      <c r="O26" s="195"/>
      <c r="P26" s="196"/>
    </row>
    <row r="27" spans="1:16" ht="15" x14ac:dyDescent="0.25">
      <c r="A27" s="134" t="s">
        <v>89</v>
      </c>
      <c r="B27" s="199">
        <v>332</v>
      </c>
      <c r="C27" s="200"/>
      <c r="D27" s="198">
        <f t="shared" si="2"/>
        <v>0.10513049480997347</v>
      </c>
      <c r="E27" s="200"/>
      <c r="F27" s="201">
        <v>39426497</v>
      </c>
      <c r="G27" s="200"/>
      <c r="H27" s="198">
        <f t="shared" si="3"/>
        <v>1.4843984798368381</v>
      </c>
      <c r="I27" s="202"/>
      <c r="K27" s="195"/>
      <c r="L27" s="196"/>
      <c r="O27" s="195"/>
      <c r="P27" s="196"/>
    </row>
    <row r="28" spans="1:16" ht="15" x14ac:dyDescent="0.25">
      <c r="A28" s="134" t="s">
        <v>90</v>
      </c>
      <c r="B28" s="199">
        <v>1174</v>
      </c>
      <c r="C28" s="200"/>
      <c r="D28" s="198">
        <f t="shared" si="2"/>
        <v>0.37175662923767722</v>
      </c>
      <c r="E28" s="200"/>
      <c r="F28" s="201">
        <v>24658658</v>
      </c>
      <c r="G28" s="200"/>
      <c r="H28" s="198">
        <f t="shared" si="3"/>
        <v>0.92839276210657218</v>
      </c>
      <c r="I28" s="202"/>
      <c r="K28" s="195"/>
      <c r="L28" s="196"/>
      <c r="O28" s="195"/>
      <c r="P28" s="196"/>
    </row>
    <row r="29" spans="1:16" ht="15" x14ac:dyDescent="0.25">
      <c r="A29" s="134" t="s">
        <v>91</v>
      </c>
      <c r="B29" s="199">
        <v>377</v>
      </c>
      <c r="C29" s="200"/>
      <c r="D29" s="198">
        <f t="shared" si="2"/>
        <v>0.11938011007036142</v>
      </c>
      <c r="E29" s="200"/>
      <c r="F29" s="201">
        <v>4608866</v>
      </c>
      <c r="G29" s="200"/>
      <c r="H29" s="198">
        <f t="shared" si="3"/>
        <v>0.17352273736547502</v>
      </c>
      <c r="I29" s="202"/>
      <c r="K29" s="195"/>
      <c r="L29" s="196"/>
      <c r="O29" s="195"/>
      <c r="P29" s="196"/>
    </row>
    <row r="30" spans="1:16" ht="15" x14ac:dyDescent="0.25">
      <c r="A30" s="134" t="s">
        <v>92</v>
      </c>
      <c r="B30" s="199">
        <v>2099</v>
      </c>
      <c r="C30" s="200"/>
      <c r="D30" s="198">
        <f t="shared" si="2"/>
        <v>0.66466538736787439</v>
      </c>
      <c r="E30" s="200"/>
      <c r="F30" s="201">
        <v>12972792</v>
      </c>
      <c r="G30" s="200"/>
      <c r="H30" s="198">
        <f t="shared" si="3"/>
        <v>0.48842261396033976</v>
      </c>
      <c r="I30" s="202"/>
      <c r="K30" s="195"/>
      <c r="L30" s="196"/>
      <c r="O30" s="195"/>
      <c r="P30" s="196"/>
    </row>
    <row r="31" spans="1:16" ht="15" x14ac:dyDescent="0.25">
      <c r="A31" s="134" t="s">
        <v>93</v>
      </c>
      <c r="B31" s="199">
        <v>636</v>
      </c>
      <c r="C31" s="200"/>
      <c r="D31" s="198">
        <f t="shared" si="2"/>
        <v>0.20139456234681666</v>
      </c>
      <c r="E31" s="200"/>
      <c r="F31" s="201">
        <v>17311934</v>
      </c>
      <c r="G31" s="200"/>
      <c r="H31" s="198">
        <f t="shared" si="3"/>
        <v>0.6517903052009838</v>
      </c>
      <c r="I31" s="202"/>
      <c r="K31" s="195"/>
      <c r="L31" s="196"/>
      <c r="O31" s="195"/>
      <c r="P31" s="196"/>
    </row>
    <row r="32" spans="1:16" ht="15" x14ac:dyDescent="0.25">
      <c r="A32" s="134" t="s">
        <v>94</v>
      </c>
      <c r="B32" s="203">
        <v>661</v>
      </c>
      <c r="C32" s="200"/>
      <c r="D32" s="198">
        <f t="shared" si="2"/>
        <v>0.20931101526925439</v>
      </c>
      <c r="E32" s="200"/>
      <c r="F32" s="201">
        <v>4753127</v>
      </c>
      <c r="G32" s="200"/>
      <c r="H32" s="198">
        <f t="shared" si="3"/>
        <v>0.17895413060083504</v>
      </c>
      <c r="I32" s="202"/>
      <c r="K32" s="195"/>
      <c r="L32" s="196"/>
      <c r="O32" s="195"/>
      <c r="P32" s="196"/>
    </row>
    <row r="33" spans="1:16" ht="15" x14ac:dyDescent="0.25">
      <c r="A33" s="134" t="s">
        <v>95</v>
      </c>
      <c r="B33" s="199">
        <v>910</v>
      </c>
      <c r="C33" s="200"/>
      <c r="D33" s="198">
        <f t="shared" si="2"/>
        <v>0.28815888637673448</v>
      </c>
      <c r="E33" s="200"/>
      <c r="F33" s="201">
        <v>3947243</v>
      </c>
      <c r="G33" s="200"/>
      <c r="H33" s="198">
        <f t="shared" si="3"/>
        <v>0.14861278466475478</v>
      </c>
      <c r="I33" s="202"/>
      <c r="K33" s="195"/>
      <c r="L33" s="196"/>
      <c r="O33" s="195"/>
      <c r="P33" s="196"/>
    </row>
    <row r="34" spans="1:16" ht="15" x14ac:dyDescent="0.25">
      <c r="A34" s="134" t="s">
        <v>96</v>
      </c>
      <c r="B34" s="199">
        <v>434</v>
      </c>
      <c r="C34" s="200"/>
      <c r="D34" s="198">
        <f t="shared" si="2"/>
        <v>0.13742962273351952</v>
      </c>
      <c r="E34" s="200"/>
      <c r="F34" s="201">
        <v>2076683</v>
      </c>
      <c r="G34" s="200"/>
      <c r="H34" s="198">
        <f t="shared" si="3"/>
        <v>7.818663393562468E-2</v>
      </c>
      <c r="I34" s="202"/>
      <c r="K34" s="195"/>
      <c r="L34" s="196"/>
      <c r="O34" s="195"/>
      <c r="P34" s="196"/>
    </row>
    <row r="35" spans="1:16" ht="15" x14ac:dyDescent="0.25">
      <c r="A35" s="134" t="s">
        <v>97</v>
      </c>
      <c r="B35" s="199">
        <v>2040</v>
      </c>
      <c r="C35" s="200"/>
      <c r="D35" s="198">
        <f t="shared" si="2"/>
        <v>0.64598255847092134</v>
      </c>
      <c r="E35" s="200"/>
      <c r="F35" s="201">
        <v>20300362</v>
      </c>
      <c r="G35" s="200"/>
      <c r="H35" s="198">
        <f t="shared" si="3"/>
        <v>0.76430392720249818</v>
      </c>
      <c r="I35" s="202"/>
      <c r="J35" s="204"/>
      <c r="K35" s="195"/>
      <c r="L35" s="196"/>
      <c r="M35" s="204"/>
      <c r="N35" s="204"/>
      <c r="O35" s="195"/>
      <c r="P35" s="196"/>
    </row>
    <row r="36" spans="1:16" x14ac:dyDescent="0.25">
      <c r="A36" s="66"/>
      <c r="B36" s="66"/>
      <c r="C36" s="22"/>
      <c r="D36" s="67"/>
      <c r="E36" s="22"/>
      <c r="F36" s="197"/>
      <c r="G36" s="22"/>
      <c r="H36" s="67"/>
      <c r="I36" s="23"/>
      <c r="K36" s="195"/>
      <c r="L36" s="196"/>
      <c r="O36" s="195"/>
      <c r="P36" s="196"/>
    </row>
    <row r="37" spans="1:16" ht="15.6" x14ac:dyDescent="0.3">
      <c r="A37" s="15" t="s">
        <v>98</v>
      </c>
      <c r="B37" s="24">
        <f>SUM(B38:B46)</f>
        <v>44703</v>
      </c>
      <c r="C37" s="64"/>
      <c r="D37" s="25">
        <f t="shared" ref="D37:D46" si="4">(B37/B$97)*100</f>
        <v>14.155567799669408</v>
      </c>
      <c r="E37" s="64"/>
      <c r="F37" s="187">
        <f>SUM(F38:F46)</f>
        <v>308667262</v>
      </c>
      <c r="G37" s="64"/>
      <c r="H37" s="25">
        <f t="shared" ref="H37:H46" si="5">(F37/F$97)*100</f>
        <v>11.621250918847775</v>
      </c>
      <c r="I37" s="23"/>
      <c r="K37" s="195"/>
      <c r="L37" s="196"/>
      <c r="O37" s="195"/>
      <c r="P37" s="196"/>
    </row>
    <row r="38" spans="1:16" ht="15" x14ac:dyDescent="0.25">
      <c r="A38" s="134" t="s">
        <v>99</v>
      </c>
      <c r="B38" s="16">
        <v>2263</v>
      </c>
      <c r="C38" s="18"/>
      <c r="D38" s="17">
        <f t="shared" si="4"/>
        <v>0.71659731853906616</v>
      </c>
      <c r="E38" s="18"/>
      <c r="F38" s="21">
        <v>52499510</v>
      </c>
      <c r="G38" s="18"/>
      <c r="H38" s="17">
        <f t="shared" si="5"/>
        <v>1.9765943912333594</v>
      </c>
      <c r="I38" s="23"/>
      <c r="K38" s="195"/>
      <c r="L38" s="196"/>
      <c r="O38" s="195"/>
      <c r="P38" s="196"/>
    </row>
    <row r="39" spans="1:16" ht="15" x14ac:dyDescent="0.25">
      <c r="A39" s="134" t="s">
        <v>100</v>
      </c>
      <c r="B39" s="16">
        <v>4356</v>
      </c>
      <c r="C39" s="18"/>
      <c r="D39" s="17">
        <f t="shared" si="4"/>
        <v>1.3793627572055556</v>
      </c>
      <c r="E39" s="18"/>
      <c r="F39" s="21">
        <v>26594964</v>
      </c>
      <c r="G39" s="18"/>
      <c r="H39" s="17">
        <f t="shared" si="5"/>
        <v>1.0012942345072005</v>
      </c>
      <c r="I39" s="23"/>
      <c r="K39" s="195"/>
      <c r="L39" s="196"/>
      <c r="O39" s="195"/>
      <c r="P39" s="196"/>
    </row>
    <row r="40" spans="1:16" ht="15" x14ac:dyDescent="0.25">
      <c r="A40" s="134" t="s">
        <v>101</v>
      </c>
      <c r="B40" s="16">
        <v>45</v>
      </c>
      <c r="C40" s="18"/>
      <c r="D40" s="17">
        <f t="shared" si="4"/>
        <v>1.4249615260387968E-2</v>
      </c>
      <c r="E40" s="18"/>
      <c r="F40" s="21">
        <v>1870476</v>
      </c>
      <c r="G40" s="18"/>
      <c r="H40" s="17">
        <f t="shared" si="5"/>
        <v>7.0422988148586704E-2</v>
      </c>
      <c r="I40" s="23"/>
      <c r="K40" s="195"/>
      <c r="L40" s="196"/>
      <c r="O40" s="195"/>
      <c r="P40" s="196"/>
    </row>
    <row r="41" spans="1:16" ht="15" x14ac:dyDescent="0.25">
      <c r="A41" s="134" t="s">
        <v>102</v>
      </c>
      <c r="B41" s="16">
        <v>2716</v>
      </c>
      <c r="C41" s="18"/>
      <c r="D41" s="17">
        <f t="shared" si="4"/>
        <v>0.8600434454936382</v>
      </c>
      <c r="E41" s="18"/>
      <c r="F41" s="21">
        <v>8790910</v>
      </c>
      <c r="G41" s="18"/>
      <c r="H41" s="17">
        <f t="shared" si="5"/>
        <v>0.33097572529414565</v>
      </c>
      <c r="I41" s="23"/>
      <c r="K41" s="195"/>
      <c r="L41" s="196"/>
      <c r="O41" s="195"/>
      <c r="P41" s="196"/>
    </row>
    <row r="42" spans="1:16" ht="15" x14ac:dyDescent="0.25">
      <c r="A42" s="134" t="s">
        <v>103</v>
      </c>
      <c r="B42" s="16">
        <v>5989</v>
      </c>
      <c r="C42" s="18"/>
      <c r="D42" s="17">
        <f t="shared" si="4"/>
        <v>1.8964654620991901</v>
      </c>
      <c r="E42" s="18"/>
      <c r="F42" s="21">
        <v>26573390</v>
      </c>
      <c r="G42" s="18"/>
      <c r="H42" s="17">
        <f t="shared" si="5"/>
        <v>1.000481978404306</v>
      </c>
      <c r="I42" s="23"/>
      <c r="K42" s="195"/>
      <c r="L42" s="196"/>
      <c r="O42" s="195"/>
      <c r="P42" s="196"/>
    </row>
    <row r="43" spans="1:16" ht="15" x14ac:dyDescent="0.25">
      <c r="A43" s="134" t="s">
        <v>104</v>
      </c>
      <c r="B43" s="16">
        <v>7345</v>
      </c>
      <c r="C43" s="18"/>
      <c r="D43" s="17">
        <f t="shared" si="4"/>
        <v>2.3258538686122141</v>
      </c>
      <c r="E43" s="18"/>
      <c r="F43" s="21">
        <v>67270929</v>
      </c>
      <c r="G43" s="18"/>
      <c r="H43" s="17">
        <f t="shared" si="5"/>
        <v>2.5327348951344031</v>
      </c>
      <c r="I43" s="23"/>
      <c r="K43" s="195"/>
      <c r="L43" s="196"/>
      <c r="O43" s="195"/>
      <c r="P43" s="196"/>
    </row>
    <row r="44" spans="1:16" ht="15" x14ac:dyDescent="0.25">
      <c r="A44" s="134" t="s">
        <v>105</v>
      </c>
      <c r="B44" s="16">
        <v>4629</v>
      </c>
      <c r="C44" s="18"/>
      <c r="D44" s="17">
        <f t="shared" si="4"/>
        <v>1.4658104231185758</v>
      </c>
      <c r="E44" s="18"/>
      <c r="F44" s="21">
        <v>36882003</v>
      </c>
      <c r="G44" s="18"/>
      <c r="H44" s="17">
        <f t="shared" si="5"/>
        <v>1.388598870108539</v>
      </c>
      <c r="I44" s="23"/>
      <c r="K44" s="195"/>
      <c r="L44" s="196"/>
      <c r="O44" s="195"/>
      <c r="P44" s="196"/>
    </row>
    <row r="45" spans="1:16" ht="15" x14ac:dyDescent="0.25">
      <c r="A45" s="134" t="s">
        <v>106</v>
      </c>
      <c r="B45" s="16">
        <v>3000</v>
      </c>
      <c r="C45" s="18"/>
      <c r="D45" s="17">
        <f t="shared" si="4"/>
        <v>0.94997435069253122</v>
      </c>
      <c r="E45" s="18"/>
      <c r="F45" s="21">
        <v>24377812</v>
      </c>
      <c r="G45" s="18"/>
      <c r="H45" s="17">
        <f t="shared" si="5"/>
        <v>0.9178189752578888</v>
      </c>
      <c r="I45" s="23"/>
      <c r="K45" s="195"/>
      <c r="L45" s="196"/>
      <c r="O45" s="195"/>
      <c r="P45" s="196"/>
    </row>
    <row r="46" spans="1:16" ht="15" x14ac:dyDescent="0.25">
      <c r="A46" s="205" t="s">
        <v>107</v>
      </c>
      <c r="B46" s="206">
        <v>14360</v>
      </c>
      <c r="C46" s="173"/>
      <c r="D46" s="207">
        <f t="shared" si="4"/>
        <v>4.5472105586482501</v>
      </c>
      <c r="E46" s="173"/>
      <c r="F46" s="208">
        <v>63807268</v>
      </c>
      <c r="G46" s="173"/>
      <c r="H46" s="207">
        <f t="shared" si="5"/>
        <v>2.4023288607593449</v>
      </c>
      <c r="I46" s="14"/>
      <c r="K46" s="195"/>
      <c r="L46" s="196"/>
      <c r="O46" s="195"/>
      <c r="P46" s="196"/>
    </row>
    <row r="47" spans="1:16" ht="15" customHeight="1" x14ac:dyDescent="0.25">
      <c r="A47" s="209" t="s">
        <v>108</v>
      </c>
      <c r="B47" s="209"/>
      <c r="C47" s="209"/>
      <c r="D47" s="209"/>
      <c r="E47" s="209"/>
      <c r="F47" s="209"/>
      <c r="G47" s="209"/>
      <c r="H47" s="209"/>
      <c r="I47" s="209"/>
      <c r="J47" s="22"/>
      <c r="K47" s="195"/>
      <c r="L47" s="196"/>
      <c r="O47" s="195"/>
      <c r="P47" s="196"/>
    </row>
    <row r="48" spans="1:16" ht="15" x14ac:dyDescent="0.25">
      <c r="A48" s="18"/>
      <c r="B48" s="143"/>
      <c r="C48" s="18"/>
      <c r="D48" s="17"/>
      <c r="E48" s="18"/>
      <c r="F48" s="85"/>
      <c r="G48" s="18"/>
      <c r="H48" s="17"/>
      <c r="I48" s="22"/>
      <c r="J48" s="22"/>
      <c r="K48" s="195"/>
      <c r="L48" s="196"/>
      <c r="O48" s="195"/>
      <c r="P48" s="196"/>
    </row>
    <row r="49" spans="1:16" ht="15" x14ac:dyDescent="0.25">
      <c r="A49" s="18"/>
      <c r="B49" s="143"/>
      <c r="C49" s="18"/>
      <c r="D49" s="17"/>
      <c r="E49" s="18"/>
      <c r="F49" s="85"/>
      <c r="G49" s="18"/>
      <c r="H49" s="17"/>
      <c r="I49" s="22"/>
      <c r="J49" s="22"/>
      <c r="K49" s="195"/>
      <c r="L49" s="196"/>
      <c r="O49" s="195"/>
      <c r="P49" s="196"/>
    </row>
    <row r="50" spans="1:16" ht="15" x14ac:dyDescent="0.25">
      <c r="A50" s="173"/>
      <c r="B50" s="143"/>
      <c r="C50" s="18"/>
      <c r="D50" s="17"/>
      <c r="E50" s="18"/>
      <c r="F50" s="85"/>
      <c r="G50" s="18"/>
      <c r="H50" s="17"/>
      <c r="I50" s="22"/>
      <c r="J50" s="22"/>
      <c r="K50" s="195"/>
      <c r="L50" s="196"/>
      <c r="O50" s="195"/>
      <c r="P50" s="196"/>
    </row>
    <row r="51" spans="1:16" ht="15.6" x14ac:dyDescent="0.3">
      <c r="A51" s="6"/>
      <c r="B51" s="6"/>
      <c r="C51" s="8"/>
      <c r="D51" s="7" t="s">
        <v>5</v>
      </c>
      <c r="E51" s="8"/>
      <c r="F51" s="6"/>
      <c r="G51" s="8"/>
      <c r="H51" s="7" t="s">
        <v>5</v>
      </c>
      <c r="I51" s="9"/>
      <c r="K51" s="195"/>
      <c r="L51" s="196"/>
      <c r="O51" s="195"/>
      <c r="P51" s="196"/>
    </row>
    <row r="52" spans="1:16" ht="15.6" x14ac:dyDescent="0.3">
      <c r="A52" s="10" t="s">
        <v>6</v>
      </c>
      <c r="B52" s="11" t="s">
        <v>7</v>
      </c>
      <c r="C52" s="13"/>
      <c r="D52" s="12" t="s">
        <v>8</v>
      </c>
      <c r="E52" s="13"/>
      <c r="F52" s="11" t="s">
        <v>9</v>
      </c>
      <c r="G52" s="13"/>
      <c r="H52" s="12" t="s">
        <v>8</v>
      </c>
      <c r="I52" s="14"/>
      <c r="K52" s="195"/>
      <c r="L52" s="196"/>
      <c r="O52" s="195"/>
      <c r="P52" s="196"/>
    </row>
    <row r="53" spans="1:16" x14ac:dyDescent="0.25">
      <c r="A53" s="66"/>
      <c r="B53" s="66"/>
      <c r="C53" s="22"/>
      <c r="D53" s="67"/>
      <c r="E53" s="22"/>
      <c r="F53" s="197"/>
      <c r="G53" s="22"/>
      <c r="H53" s="67"/>
      <c r="I53" s="23"/>
      <c r="K53" s="195"/>
      <c r="L53" s="196"/>
      <c r="O53" s="195"/>
      <c r="P53" s="196"/>
    </row>
    <row r="54" spans="1:16" ht="15.6" x14ac:dyDescent="0.3">
      <c r="A54" s="15" t="s">
        <v>109</v>
      </c>
      <c r="B54" s="24">
        <f>SUM(B55:B68)</f>
        <v>82224</v>
      </c>
      <c r="C54" s="64"/>
      <c r="D54" s="25">
        <f t="shared" ref="D54:D68" si="6">(B54/B$97)*100</f>
        <v>26.036897003780897</v>
      </c>
      <c r="E54" s="64" t="s">
        <v>11</v>
      </c>
      <c r="F54" s="182">
        <f>SUM(F55:F68)</f>
        <v>324817081</v>
      </c>
      <c r="G54" s="64"/>
      <c r="H54" s="25">
        <f t="shared" ref="H54:H68" si="7">(F54/F$97)*100</f>
        <v>12.229287863475141</v>
      </c>
      <c r="I54" s="183" t="s">
        <v>11</v>
      </c>
      <c r="K54" s="195"/>
      <c r="L54" s="196"/>
      <c r="O54" s="195"/>
      <c r="P54" s="196"/>
    </row>
    <row r="55" spans="1:16" ht="15" x14ac:dyDescent="0.25">
      <c r="A55" s="134" t="s">
        <v>110</v>
      </c>
      <c r="B55" s="16">
        <v>15645</v>
      </c>
      <c r="C55" s="18"/>
      <c r="D55" s="17">
        <f t="shared" si="6"/>
        <v>4.9541162388615509</v>
      </c>
      <c r="E55" s="18"/>
      <c r="F55" s="21">
        <v>59416568</v>
      </c>
      <c r="G55" s="18"/>
      <c r="H55" s="17">
        <f t="shared" si="7"/>
        <v>2.237020022760889</v>
      </c>
      <c r="I55" s="23"/>
      <c r="K55" s="195"/>
      <c r="L55" s="196"/>
      <c r="O55" s="195"/>
      <c r="P55" s="196"/>
    </row>
    <row r="56" spans="1:16" ht="15" x14ac:dyDescent="0.25">
      <c r="A56" s="134" t="s">
        <v>111</v>
      </c>
      <c r="B56" s="16">
        <v>7724</v>
      </c>
      <c r="C56" s="18"/>
      <c r="D56" s="17">
        <f t="shared" si="6"/>
        <v>2.4458672949163707</v>
      </c>
      <c r="E56" s="18"/>
      <c r="F56" s="21">
        <v>61234507</v>
      </c>
      <c r="G56" s="18"/>
      <c r="H56" s="17">
        <f t="shared" si="7"/>
        <v>2.305465005028426</v>
      </c>
      <c r="I56" s="23"/>
      <c r="K56" s="195"/>
      <c r="L56" s="196"/>
      <c r="O56" s="195"/>
      <c r="P56" s="196"/>
    </row>
    <row r="57" spans="1:16" ht="15" x14ac:dyDescent="0.25">
      <c r="A57" s="134" t="s">
        <v>112</v>
      </c>
      <c r="B57" s="199">
        <v>11146</v>
      </c>
      <c r="C57" s="200"/>
      <c r="D57" s="198">
        <f t="shared" si="6"/>
        <v>3.529471370939651</v>
      </c>
      <c r="E57" s="200"/>
      <c r="F57" s="201">
        <v>53346976</v>
      </c>
      <c r="G57" s="200"/>
      <c r="H57" s="198">
        <f t="shared" si="7"/>
        <v>2.0085012898379553</v>
      </c>
      <c r="I57" s="23"/>
      <c r="K57" s="195"/>
      <c r="L57" s="196"/>
      <c r="O57" s="195"/>
      <c r="P57" s="196"/>
    </row>
    <row r="58" spans="1:16" ht="15" x14ac:dyDescent="0.25">
      <c r="A58" s="134" t="s">
        <v>113</v>
      </c>
      <c r="B58" s="16">
        <v>2250</v>
      </c>
      <c r="C58" s="18"/>
      <c r="D58" s="17">
        <f t="shared" si="6"/>
        <v>0.71248076301939856</v>
      </c>
      <c r="E58" s="18"/>
      <c r="F58" s="21">
        <v>10414933</v>
      </c>
      <c r="G58" s="18"/>
      <c r="H58" s="17">
        <f t="shared" si="7"/>
        <v>0.39211981507772603</v>
      </c>
      <c r="I58" s="23"/>
      <c r="K58" s="195"/>
      <c r="L58" s="196"/>
      <c r="O58" s="195"/>
      <c r="P58" s="196"/>
    </row>
    <row r="59" spans="1:16" ht="15" x14ac:dyDescent="0.25">
      <c r="A59" s="134" t="s">
        <v>114</v>
      </c>
      <c r="B59" s="16">
        <v>15544</v>
      </c>
      <c r="C59" s="18"/>
      <c r="D59" s="17">
        <f t="shared" si="6"/>
        <v>4.9221337690549021</v>
      </c>
      <c r="E59" s="18"/>
      <c r="F59" s="21">
        <v>86963924</v>
      </c>
      <c r="G59" s="18"/>
      <c r="H59" s="17">
        <f t="shared" si="7"/>
        <v>3.2741715954690651</v>
      </c>
      <c r="I59" s="23"/>
      <c r="K59" s="195"/>
      <c r="L59" s="196"/>
      <c r="O59" s="195"/>
      <c r="P59" s="196"/>
    </row>
    <row r="60" spans="1:16" ht="15" x14ac:dyDescent="0.25">
      <c r="A60" s="134" t="s">
        <v>115</v>
      </c>
      <c r="B60" s="16">
        <v>19412</v>
      </c>
      <c r="C60" s="18"/>
      <c r="D60" s="17">
        <f t="shared" si="6"/>
        <v>6.1469673652144721</v>
      </c>
      <c r="E60" s="18"/>
      <c r="F60" s="21">
        <v>26789483</v>
      </c>
      <c r="G60" s="18"/>
      <c r="H60" s="17">
        <f t="shared" si="7"/>
        <v>1.0086178298014863</v>
      </c>
      <c r="I60" s="23"/>
      <c r="K60" s="195"/>
      <c r="L60" s="196"/>
      <c r="O60" s="195"/>
      <c r="P60" s="196"/>
    </row>
    <row r="61" spans="1:16" ht="15" hidden="1" x14ac:dyDescent="0.25">
      <c r="A61" s="134" t="s">
        <v>116</v>
      </c>
      <c r="B61" s="16"/>
      <c r="C61" s="18"/>
      <c r="D61" s="17">
        <f t="shared" si="6"/>
        <v>0</v>
      </c>
      <c r="E61" s="18"/>
      <c r="F61" s="21"/>
      <c r="G61" s="18"/>
      <c r="H61" s="17">
        <f t="shared" si="7"/>
        <v>0</v>
      </c>
      <c r="I61" s="23"/>
      <c r="K61" s="195"/>
      <c r="L61" s="196"/>
      <c r="O61" s="195"/>
      <c r="P61" s="196"/>
    </row>
    <row r="62" spans="1:16" ht="15" hidden="1" x14ac:dyDescent="0.25">
      <c r="A62" s="134" t="s">
        <v>117</v>
      </c>
      <c r="B62" s="16"/>
      <c r="C62" s="18"/>
      <c r="D62" s="17">
        <f t="shared" si="6"/>
        <v>0</v>
      </c>
      <c r="E62" s="18"/>
      <c r="F62" s="21"/>
      <c r="G62" s="18"/>
      <c r="H62" s="17">
        <f t="shared" si="7"/>
        <v>0</v>
      </c>
      <c r="I62" s="23"/>
      <c r="K62" s="195"/>
      <c r="L62" s="196"/>
      <c r="O62" s="195"/>
      <c r="P62" s="196"/>
    </row>
    <row r="63" spans="1:16" ht="15" x14ac:dyDescent="0.25">
      <c r="A63" s="134" t="s">
        <v>118</v>
      </c>
      <c r="B63" s="16">
        <v>1043</v>
      </c>
      <c r="C63" s="18"/>
      <c r="D63" s="17">
        <f t="shared" si="6"/>
        <v>0.33027441592410339</v>
      </c>
      <c r="E63" s="18"/>
      <c r="F63" s="21">
        <v>723798</v>
      </c>
      <c r="G63" s="18"/>
      <c r="H63" s="17">
        <f t="shared" si="7"/>
        <v>2.7250827049355761E-2</v>
      </c>
      <c r="I63" s="23"/>
      <c r="K63" s="195"/>
      <c r="L63" s="196"/>
      <c r="O63" s="195"/>
      <c r="P63" s="196"/>
    </row>
    <row r="64" spans="1:16" ht="15" x14ac:dyDescent="0.25">
      <c r="A64" s="134" t="s">
        <v>119</v>
      </c>
      <c r="B64" s="16">
        <v>1833</v>
      </c>
      <c r="C64" s="18"/>
      <c r="D64" s="17">
        <f t="shared" si="6"/>
        <v>0.58043432827313657</v>
      </c>
      <c r="E64" s="18"/>
      <c r="F64" s="21">
        <v>13140717</v>
      </c>
      <c r="G64" s="18"/>
      <c r="H64" s="17">
        <f t="shared" si="7"/>
        <v>0.49474495131449531</v>
      </c>
      <c r="I64" s="23"/>
      <c r="K64" s="195"/>
      <c r="L64" s="196"/>
      <c r="O64" s="195"/>
      <c r="P64" s="196"/>
    </row>
    <row r="65" spans="1:16" ht="15" x14ac:dyDescent="0.25">
      <c r="A65" s="134" t="s">
        <v>120</v>
      </c>
      <c r="B65" s="16">
        <v>5498</v>
      </c>
      <c r="C65" s="18"/>
      <c r="D65" s="17">
        <f t="shared" si="6"/>
        <v>1.7409863267025125</v>
      </c>
      <c r="E65" s="18"/>
      <c r="F65" s="21">
        <v>8525085</v>
      </c>
      <c r="G65" s="18"/>
      <c r="H65" s="17">
        <f t="shared" si="7"/>
        <v>0.32096747561620376</v>
      </c>
      <c r="I65" s="23"/>
      <c r="K65" s="195"/>
      <c r="L65" s="196"/>
      <c r="O65" s="195"/>
      <c r="P65" s="196"/>
    </row>
    <row r="66" spans="1:16" ht="15" x14ac:dyDescent="0.25">
      <c r="A66" s="134" t="s">
        <v>121</v>
      </c>
      <c r="B66" s="16">
        <v>1633</v>
      </c>
      <c r="C66" s="18"/>
      <c r="D66" s="17">
        <f t="shared" si="6"/>
        <v>0.51710270489363452</v>
      </c>
      <c r="E66" s="18"/>
      <c r="F66" s="21">
        <v>1469417</v>
      </c>
      <c r="G66" s="18"/>
      <c r="H66" s="17">
        <f t="shared" si="7"/>
        <v>5.5323209694394283E-2</v>
      </c>
      <c r="I66" s="23"/>
      <c r="K66" s="195"/>
      <c r="L66" s="196"/>
      <c r="O66" s="195"/>
      <c r="P66" s="196"/>
    </row>
    <row r="67" spans="1:16" ht="15" x14ac:dyDescent="0.25">
      <c r="A67" s="134" t="s">
        <v>122</v>
      </c>
      <c r="B67" s="16">
        <v>381</v>
      </c>
      <c r="C67" s="18"/>
      <c r="D67" s="17">
        <f t="shared" si="6"/>
        <v>0.12064674253795148</v>
      </c>
      <c r="E67" s="18"/>
      <c r="F67" s="21">
        <v>2341499</v>
      </c>
      <c r="G67" s="18"/>
      <c r="H67" s="17">
        <f t="shared" si="7"/>
        <v>8.8156894997277496E-2</v>
      </c>
      <c r="I67" s="23"/>
      <c r="K67" s="195"/>
      <c r="L67" s="196"/>
      <c r="O67" s="195"/>
      <c r="P67" s="196"/>
    </row>
    <row r="68" spans="1:16" ht="15" x14ac:dyDescent="0.25">
      <c r="A68" s="134" t="s">
        <v>123</v>
      </c>
      <c r="B68" s="16">
        <f>114+1</f>
        <v>115</v>
      </c>
      <c r="C68" s="18"/>
      <c r="D68" s="17">
        <f t="shared" si="6"/>
        <v>3.6415683443213699E-2</v>
      </c>
      <c r="E68" s="18"/>
      <c r="F68" s="21">
        <f>450149+25</f>
        <v>450174</v>
      </c>
      <c r="G68" s="18"/>
      <c r="H68" s="17">
        <f t="shared" si="7"/>
        <v>1.6948946827867278E-2</v>
      </c>
      <c r="I68" s="23"/>
      <c r="K68" s="195"/>
      <c r="L68" s="196"/>
      <c r="O68" s="195"/>
      <c r="P68" s="196"/>
    </row>
    <row r="69" spans="1:16" x14ac:dyDescent="0.25">
      <c r="A69" s="66"/>
      <c r="B69" s="66"/>
      <c r="C69" s="22"/>
      <c r="D69" s="67"/>
      <c r="E69" s="22"/>
      <c r="F69" s="197"/>
      <c r="G69" s="22"/>
      <c r="H69" s="67"/>
      <c r="I69" s="23"/>
      <c r="K69" s="195"/>
      <c r="L69" s="196"/>
      <c r="O69" s="195"/>
      <c r="P69" s="196"/>
    </row>
    <row r="70" spans="1:16" ht="15.6" x14ac:dyDescent="0.3">
      <c r="A70" s="15" t="s">
        <v>14</v>
      </c>
      <c r="B70" s="24">
        <f>SUM(B71:B74)</f>
        <v>9500</v>
      </c>
      <c r="C70" s="64"/>
      <c r="D70" s="25">
        <f>(B70/B$97)*100</f>
        <v>3.0082521105263491</v>
      </c>
      <c r="E70" s="64"/>
      <c r="F70" s="187">
        <f>SUM(F71:F75)</f>
        <v>378906317</v>
      </c>
      <c r="G70" s="64"/>
      <c r="H70" s="25">
        <f>(F70/F$97)*100</f>
        <v>14.265735070386167</v>
      </c>
      <c r="I70" s="183"/>
      <c r="K70" s="195"/>
      <c r="L70" s="196"/>
      <c r="O70" s="195"/>
      <c r="P70" s="196"/>
    </row>
    <row r="71" spans="1:16" ht="15" x14ac:dyDescent="0.25">
      <c r="A71" s="134" t="s">
        <v>124</v>
      </c>
      <c r="B71" s="16">
        <v>1504</v>
      </c>
      <c r="C71" s="18"/>
      <c r="D71" s="17">
        <f>(B71/B$97)*100</f>
        <v>0.47625380781385568</v>
      </c>
      <c r="E71" s="18"/>
      <c r="F71" s="21">
        <v>82299836</v>
      </c>
      <c r="G71" s="18"/>
      <c r="H71" s="17">
        <f>(F71/F$97)*100</f>
        <v>3.0985697625944568</v>
      </c>
      <c r="I71" s="23"/>
      <c r="K71" s="195"/>
      <c r="L71" s="196"/>
      <c r="O71" s="195"/>
      <c r="P71" s="196"/>
    </row>
    <row r="72" spans="1:16" ht="15" x14ac:dyDescent="0.25">
      <c r="A72" s="134" t="s">
        <v>125</v>
      </c>
      <c r="B72" s="16">
        <v>2942</v>
      </c>
      <c r="C72" s="18"/>
      <c r="D72" s="17">
        <f>(B72/B$97)*100</f>
        <v>0.93160817991247558</v>
      </c>
      <c r="E72" s="18"/>
      <c r="F72" s="21">
        <v>96918210</v>
      </c>
      <c r="G72" s="18"/>
      <c r="H72" s="17">
        <f>(F72/F$97)*100</f>
        <v>3.648948157694746</v>
      </c>
      <c r="I72" s="23"/>
      <c r="K72" s="195"/>
      <c r="L72" s="196"/>
      <c r="O72" s="195"/>
      <c r="P72" s="196"/>
    </row>
    <row r="73" spans="1:16" ht="15" x14ac:dyDescent="0.25">
      <c r="A73" s="134" t="s">
        <v>126</v>
      </c>
      <c r="B73" s="16">
        <v>3167</v>
      </c>
      <c r="C73" s="18"/>
      <c r="D73" s="17">
        <f>(B73/B$97)*100</f>
        <v>1.0028562562144154</v>
      </c>
      <c r="E73" s="18"/>
      <c r="F73" s="21">
        <v>135274096</v>
      </c>
      <c r="G73" s="18"/>
      <c r="H73" s="17">
        <f>(F73/F$97)*100</f>
        <v>5.0930383813632369</v>
      </c>
      <c r="I73" s="23"/>
      <c r="K73" s="195"/>
      <c r="L73" s="196"/>
      <c r="O73" s="195"/>
      <c r="P73" s="196"/>
    </row>
    <row r="74" spans="1:16" ht="15" x14ac:dyDescent="0.25">
      <c r="A74" s="134" t="s">
        <v>127</v>
      </c>
      <c r="B74" s="16">
        <v>1887</v>
      </c>
      <c r="C74" s="18"/>
      <c r="D74" s="17">
        <f>(B74/B$97)*100</f>
        <v>0.59753386658560215</v>
      </c>
      <c r="E74" s="18"/>
      <c r="F74" s="21">
        <v>64414175</v>
      </c>
      <c r="G74" s="18"/>
      <c r="H74" s="17">
        <f>(F74/F$97)*100</f>
        <v>2.425178768733729</v>
      </c>
      <c r="I74" s="23"/>
      <c r="K74" s="195"/>
      <c r="L74" s="196"/>
      <c r="O74" s="195"/>
      <c r="P74" s="196"/>
    </row>
    <row r="75" spans="1:16" hidden="1" x14ac:dyDescent="0.25">
      <c r="A75" s="66" t="s">
        <v>128</v>
      </c>
      <c r="B75" s="210"/>
      <c r="C75" s="22"/>
      <c r="D75" s="67"/>
      <c r="E75" s="22"/>
      <c r="F75" s="197"/>
      <c r="G75" s="22"/>
      <c r="H75" s="67"/>
      <c r="I75" s="23"/>
      <c r="K75" s="195"/>
      <c r="L75" s="196"/>
      <c r="O75" s="195"/>
      <c r="P75" s="196"/>
    </row>
    <row r="76" spans="1:16" x14ac:dyDescent="0.25">
      <c r="A76" s="66"/>
      <c r="B76" s="66"/>
      <c r="C76" s="22"/>
      <c r="D76" s="67"/>
      <c r="E76" s="22"/>
      <c r="F76" s="197"/>
      <c r="G76" s="22"/>
      <c r="H76" s="67"/>
      <c r="I76" s="23"/>
      <c r="K76" s="195"/>
      <c r="L76" s="196"/>
      <c r="O76" s="195"/>
      <c r="P76" s="196"/>
    </row>
    <row r="77" spans="1:16" ht="15.6" x14ac:dyDescent="0.3">
      <c r="A77" s="15" t="s">
        <v>15</v>
      </c>
      <c r="B77" s="24">
        <f>SUM(B78:B88)</f>
        <v>65090</v>
      </c>
      <c r="C77" s="64"/>
      <c r="D77" s="25">
        <f t="shared" ref="D77:D88" si="8">(B77/B$97)*100</f>
        <v>20.611276828858955</v>
      </c>
      <c r="E77" s="64"/>
      <c r="F77" s="187">
        <f>SUM(F78:F88)</f>
        <v>466683993</v>
      </c>
      <c r="G77" s="64"/>
      <c r="H77" s="25">
        <f t="shared" ref="H77:H88" si="9">(F77/F$97)*100</f>
        <v>17.570544240168879</v>
      </c>
      <c r="I77" s="183"/>
      <c r="K77" s="195"/>
      <c r="L77" s="196"/>
      <c r="O77" s="195"/>
      <c r="P77" s="196"/>
    </row>
    <row r="78" spans="1:16" ht="15" x14ac:dyDescent="0.25">
      <c r="A78" s="134" t="s">
        <v>129</v>
      </c>
      <c r="B78" s="16">
        <v>15365</v>
      </c>
      <c r="C78" s="18"/>
      <c r="D78" s="17">
        <f t="shared" si="8"/>
        <v>4.865451966130248</v>
      </c>
      <c r="E78" s="18"/>
      <c r="F78" s="21">
        <v>79583461</v>
      </c>
      <c r="G78" s="18"/>
      <c r="H78" s="17">
        <f t="shared" si="9"/>
        <v>2.9962988730283158</v>
      </c>
      <c r="I78" s="20"/>
      <c r="K78" s="195"/>
      <c r="L78" s="196"/>
      <c r="O78" s="195"/>
      <c r="P78" s="196"/>
    </row>
    <row r="79" spans="1:16" ht="15" x14ac:dyDescent="0.25">
      <c r="A79" s="134" t="s">
        <v>130</v>
      </c>
      <c r="B79" s="16">
        <v>11074</v>
      </c>
      <c r="C79" s="18"/>
      <c r="D79" s="17">
        <f t="shared" si="8"/>
        <v>3.5066719865230307</v>
      </c>
      <c r="E79" s="18"/>
      <c r="F79" s="21">
        <v>106354334</v>
      </c>
      <c r="G79" s="18"/>
      <c r="H79" s="17">
        <f t="shared" si="9"/>
        <v>4.0042160406403671</v>
      </c>
      <c r="I79" s="20"/>
      <c r="K79" s="195"/>
      <c r="L79" s="196"/>
      <c r="O79" s="195"/>
      <c r="P79" s="196"/>
    </row>
    <row r="80" spans="1:16" ht="15" x14ac:dyDescent="0.25">
      <c r="A80" s="134" t="s">
        <v>131</v>
      </c>
      <c r="B80" s="16">
        <v>5446</v>
      </c>
      <c r="C80" s="18"/>
      <c r="D80" s="17">
        <f t="shared" si="8"/>
        <v>1.7245201046238416</v>
      </c>
      <c r="E80" s="18"/>
      <c r="F80" s="21">
        <v>79736210</v>
      </c>
      <c r="G80" s="18"/>
      <c r="H80" s="17">
        <f t="shared" si="9"/>
        <v>3.0020498374976321</v>
      </c>
      <c r="I80" s="20"/>
      <c r="K80" s="195"/>
      <c r="L80" s="196"/>
      <c r="O80" s="195"/>
      <c r="P80" s="196"/>
    </row>
    <row r="81" spans="1:31" ht="15" x14ac:dyDescent="0.25">
      <c r="A81" s="134" t="s">
        <v>132</v>
      </c>
      <c r="B81" s="16">
        <v>1574</v>
      </c>
      <c r="C81" s="18"/>
      <c r="D81" s="17">
        <f t="shared" si="8"/>
        <v>0.49841987599668136</v>
      </c>
      <c r="E81" s="18"/>
      <c r="F81" s="21">
        <v>38621839</v>
      </c>
      <c r="G81" s="18"/>
      <c r="H81" s="17">
        <f t="shared" si="9"/>
        <v>1.4541032925167838</v>
      </c>
      <c r="I81" s="20"/>
      <c r="K81" s="195"/>
      <c r="L81" s="196"/>
      <c r="O81" s="195"/>
      <c r="P81" s="196"/>
    </row>
    <row r="82" spans="1:31" ht="15" x14ac:dyDescent="0.25">
      <c r="A82" s="134" t="s">
        <v>133</v>
      </c>
      <c r="B82" s="16">
        <v>11999</v>
      </c>
      <c r="C82" s="18"/>
      <c r="D82" s="17">
        <f t="shared" si="8"/>
        <v>3.7995807446532277</v>
      </c>
      <c r="E82" s="18"/>
      <c r="F82" s="21">
        <v>34669400</v>
      </c>
      <c r="G82" s="18"/>
      <c r="H82" s="17">
        <f t="shared" si="9"/>
        <v>1.3052948796555595</v>
      </c>
      <c r="I82" s="20"/>
      <c r="K82" s="195"/>
      <c r="L82" s="196"/>
      <c r="O82" s="195"/>
      <c r="P82" s="196"/>
    </row>
    <row r="83" spans="1:31" ht="15" x14ac:dyDescent="0.25">
      <c r="A83" s="134" t="s">
        <v>134</v>
      </c>
      <c r="B83" s="16">
        <v>3587</v>
      </c>
      <c r="C83" s="18"/>
      <c r="D83" s="17">
        <f t="shared" si="8"/>
        <v>1.1358526653113699</v>
      </c>
      <c r="E83" s="18"/>
      <c r="F83" s="21">
        <v>41832803</v>
      </c>
      <c r="G83" s="18"/>
      <c r="H83" s="17">
        <f t="shared" si="9"/>
        <v>1.5749953433731108</v>
      </c>
      <c r="I83" s="20"/>
      <c r="K83" s="195"/>
      <c r="L83" s="196"/>
      <c r="O83" s="195"/>
      <c r="P83" s="196"/>
    </row>
    <row r="84" spans="1:31" ht="15.6" x14ac:dyDescent="0.3">
      <c r="A84" s="211" t="s">
        <v>135</v>
      </c>
      <c r="B84" s="16">
        <v>1058</v>
      </c>
      <c r="C84" s="18"/>
      <c r="D84" s="17">
        <f t="shared" si="8"/>
        <v>0.33502428767756604</v>
      </c>
      <c r="E84" s="18"/>
      <c r="F84" s="21">
        <v>15612604</v>
      </c>
      <c r="G84" s="18"/>
      <c r="H84" s="17">
        <f t="shared" si="9"/>
        <v>0.58781092431048432</v>
      </c>
      <c r="I84" s="20"/>
      <c r="K84" s="195"/>
      <c r="L84" s="196"/>
      <c r="O84" s="195"/>
      <c r="P84" s="196"/>
    </row>
    <row r="85" spans="1:31" ht="15" x14ac:dyDescent="0.25">
      <c r="A85" s="134" t="s">
        <v>136</v>
      </c>
      <c r="B85" s="16">
        <v>1329</v>
      </c>
      <c r="C85" s="18"/>
      <c r="D85" s="17">
        <f t="shared" si="8"/>
        <v>0.42083863735679133</v>
      </c>
      <c r="E85" s="18"/>
      <c r="F85" s="21">
        <v>8585477</v>
      </c>
      <c r="G85" s="18"/>
      <c r="H85" s="17">
        <f t="shared" si="9"/>
        <v>0.32324122042782899</v>
      </c>
      <c r="I85" s="20"/>
      <c r="K85" s="195"/>
      <c r="L85" s="196"/>
      <c r="O85" s="195"/>
      <c r="P85" s="196"/>
    </row>
    <row r="86" spans="1:31" ht="15" x14ac:dyDescent="0.25">
      <c r="A86" s="134" t="s">
        <v>137</v>
      </c>
      <c r="B86" s="16">
        <v>1216</v>
      </c>
      <c r="C86" s="18"/>
      <c r="D86" s="17">
        <f t="shared" si="8"/>
        <v>0.3850562701473727</v>
      </c>
      <c r="E86" s="18"/>
      <c r="F86" s="21">
        <v>5948188</v>
      </c>
      <c r="G86" s="18"/>
      <c r="H86" s="17">
        <f t="shared" si="9"/>
        <v>0.22394790044329127</v>
      </c>
      <c r="I86" s="20"/>
      <c r="K86" s="195"/>
      <c r="L86" s="196"/>
      <c r="O86" s="195"/>
      <c r="P86" s="196"/>
    </row>
    <row r="87" spans="1:31" ht="15" x14ac:dyDescent="0.25">
      <c r="A87" s="134" t="s">
        <v>138</v>
      </c>
      <c r="B87" s="16">
        <v>1394</v>
      </c>
      <c r="C87" s="18"/>
      <c r="D87" s="17">
        <f t="shared" si="8"/>
        <v>0.44142141495512954</v>
      </c>
      <c r="E87" s="18"/>
      <c r="F87" s="21">
        <v>7489337</v>
      </c>
      <c r="G87" s="18"/>
      <c r="H87" s="17">
        <f t="shared" si="9"/>
        <v>0.28197180332266863</v>
      </c>
      <c r="I87" s="20"/>
      <c r="K87" s="195"/>
      <c r="L87" s="196"/>
      <c r="O87" s="195"/>
      <c r="P87" s="196"/>
    </row>
    <row r="88" spans="1:31" ht="15" x14ac:dyDescent="0.25">
      <c r="A88" s="134" t="s">
        <v>139</v>
      </c>
      <c r="B88" s="16">
        <v>11048</v>
      </c>
      <c r="C88" s="143"/>
      <c r="D88" s="17">
        <f t="shared" si="8"/>
        <v>3.4984388754836955</v>
      </c>
      <c r="E88" s="138"/>
      <c r="F88" s="21">
        <v>48250340</v>
      </c>
      <c r="G88" s="18"/>
      <c r="H88" s="17">
        <f t="shared" si="9"/>
        <v>1.8166141249528354</v>
      </c>
      <c r="I88" s="20"/>
      <c r="K88" s="195"/>
      <c r="L88" s="196"/>
      <c r="O88" s="195"/>
      <c r="P88" s="196"/>
    </row>
    <row r="89" spans="1:31" x14ac:dyDescent="0.25">
      <c r="A89" s="66"/>
      <c r="B89" s="66"/>
      <c r="C89" s="212"/>
      <c r="D89" s="67"/>
      <c r="E89" s="213"/>
      <c r="F89" s="197"/>
      <c r="G89" s="22"/>
      <c r="H89" s="67"/>
      <c r="I89" s="23"/>
      <c r="K89" s="195"/>
      <c r="L89" s="196"/>
      <c r="O89" s="195"/>
      <c r="P89" s="196"/>
    </row>
    <row r="90" spans="1:31" ht="15.6" x14ac:dyDescent="0.3">
      <c r="A90" s="15" t="s">
        <v>17</v>
      </c>
      <c r="B90" s="24">
        <f>SUM(B91:B95)</f>
        <v>40520</v>
      </c>
      <c r="C90" s="64"/>
      <c r="D90" s="25">
        <f t="shared" ref="D90:D95" si="10">(B90/B$97)*100</f>
        <v>12.830986896687122</v>
      </c>
      <c r="E90" s="64"/>
      <c r="F90" s="187">
        <f>SUM(F91:F95)</f>
        <v>187077855</v>
      </c>
      <c r="G90" s="64"/>
      <c r="H90" s="25">
        <f t="shared" ref="H90:H95" si="11">(F90/F$97)*100</f>
        <v>7.0434379086008176</v>
      </c>
      <c r="I90" s="183"/>
      <c r="K90" s="195"/>
      <c r="L90" s="196"/>
      <c r="O90" s="195"/>
      <c r="P90" s="196"/>
    </row>
    <row r="91" spans="1:31" ht="15" customHeight="1" x14ac:dyDescent="0.25">
      <c r="A91" s="134" t="s">
        <v>140</v>
      </c>
      <c r="B91" s="16">
        <v>23593</v>
      </c>
      <c r="C91" s="18"/>
      <c r="D91" s="17">
        <f t="shared" si="10"/>
        <v>7.4709149519629632</v>
      </c>
      <c r="E91" s="18"/>
      <c r="F91" s="21">
        <v>121883800</v>
      </c>
      <c r="G91" s="18"/>
      <c r="H91" s="17">
        <f t="shared" si="11"/>
        <v>4.5888968385077984</v>
      </c>
      <c r="I91" s="23"/>
      <c r="K91" s="195"/>
      <c r="L91" s="196"/>
      <c r="O91" s="195"/>
      <c r="P91" s="196"/>
    </row>
    <row r="92" spans="1:31" ht="15" customHeight="1" x14ac:dyDescent="0.25">
      <c r="A92" s="134" t="s">
        <v>141</v>
      </c>
      <c r="B92" s="16">
        <v>13583</v>
      </c>
      <c r="C92" s="18"/>
      <c r="D92" s="17">
        <f t="shared" si="10"/>
        <v>4.3011672018188838</v>
      </c>
      <c r="E92" s="18"/>
      <c r="F92" s="21">
        <v>40995098</v>
      </c>
      <c r="G92" s="18"/>
      <c r="H92" s="17">
        <f t="shared" si="11"/>
        <v>1.5434559441576106</v>
      </c>
      <c r="I92" s="23"/>
      <c r="K92" s="195"/>
      <c r="L92" s="196"/>
      <c r="O92" s="195"/>
      <c r="P92" s="196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" customHeight="1" x14ac:dyDescent="0.25">
      <c r="A93" s="134" t="s">
        <v>142</v>
      </c>
      <c r="B93" s="16">
        <v>144</v>
      </c>
      <c r="C93" s="18"/>
      <c r="D93" s="17">
        <f t="shared" si="10"/>
        <v>4.5598768833241501E-2</v>
      </c>
      <c r="E93" s="18"/>
      <c r="F93" s="21">
        <v>17526026</v>
      </c>
      <c r="G93" s="18"/>
      <c r="H93" s="17">
        <f t="shared" si="11"/>
        <v>0.65985081941164847</v>
      </c>
      <c r="I93" s="23"/>
      <c r="K93" s="195"/>
      <c r="L93" s="196"/>
      <c r="O93" s="195"/>
      <c r="P93" s="196"/>
    </row>
    <row r="94" spans="1:31" ht="15" customHeight="1" x14ac:dyDescent="0.25">
      <c r="A94" s="134" t="s">
        <v>74</v>
      </c>
      <c r="B94" s="16">
        <v>2843</v>
      </c>
      <c r="C94" s="18"/>
      <c r="D94" s="17">
        <f t="shared" si="10"/>
        <v>0.90025902633962207</v>
      </c>
      <c r="E94" s="18"/>
      <c r="F94" s="21">
        <v>965477</v>
      </c>
      <c r="G94" s="18"/>
      <c r="H94" s="17">
        <f t="shared" si="11"/>
        <v>3.6349985420146017E-2</v>
      </c>
      <c r="I94" s="23"/>
      <c r="K94" s="195"/>
      <c r="L94" s="196"/>
      <c r="O94" s="195"/>
      <c r="P94" s="196"/>
    </row>
    <row r="95" spans="1:31" ht="15" customHeight="1" x14ac:dyDescent="0.25">
      <c r="A95" s="134" t="s">
        <v>143</v>
      </c>
      <c r="B95" s="16">
        <v>357</v>
      </c>
      <c r="C95" s="18"/>
      <c r="D95" s="17">
        <f t="shared" si="10"/>
        <v>0.11304694773241121</v>
      </c>
      <c r="E95" s="18"/>
      <c r="F95" s="21">
        <v>5707454</v>
      </c>
      <c r="G95" s="18"/>
      <c r="H95" s="17">
        <f t="shared" si="11"/>
        <v>0.21488432110361419</v>
      </c>
      <c r="I95" s="23"/>
      <c r="K95" s="195"/>
      <c r="L95" s="196"/>
      <c r="O95" s="195"/>
      <c r="P95" s="196"/>
    </row>
    <row r="96" spans="1:31" x14ac:dyDescent="0.25">
      <c r="A96" s="66"/>
      <c r="B96" s="66"/>
      <c r="C96" s="22"/>
      <c r="D96" s="67"/>
      <c r="E96" s="22"/>
      <c r="F96" s="197"/>
      <c r="G96" s="22"/>
      <c r="H96" s="67"/>
      <c r="I96" s="23"/>
      <c r="K96" s="195"/>
      <c r="L96" s="196"/>
      <c r="O96" s="195"/>
      <c r="P96" s="196"/>
    </row>
    <row r="97" spans="1:16" ht="15.6" x14ac:dyDescent="0.3">
      <c r="A97" s="27" t="s">
        <v>18</v>
      </c>
      <c r="B97" s="28">
        <f>B11+B17+B25+B37+B54+B70+B77+B90</f>
        <v>315798</v>
      </c>
      <c r="C97" s="191"/>
      <c r="D97" s="29">
        <f>D11+D17+D25+D37+D54+D70+D77+D90</f>
        <v>99.999999999999986</v>
      </c>
      <c r="E97" s="30" t="s">
        <v>11</v>
      </c>
      <c r="F97" s="68">
        <f>F11+F17+F25+F37+F54+F70+F77+F90</f>
        <v>2656058837</v>
      </c>
      <c r="G97" s="30"/>
      <c r="H97" s="29">
        <f>H11+H17+H25+H37+H54+H70+H77+H90</f>
        <v>100</v>
      </c>
      <c r="I97" s="32" t="s">
        <v>11</v>
      </c>
      <c r="K97" s="195"/>
      <c r="L97" s="196"/>
      <c r="O97" s="195"/>
      <c r="P97" s="196"/>
    </row>
    <row r="99" spans="1:16" x14ac:dyDescent="0.25">
      <c r="B99" s="204"/>
      <c r="F99" s="204"/>
    </row>
  </sheetData>
  <mergeCells count="6">
    <mergeCell ref="A1:I1"/>
    <mergeCell ref="A2:I2"/>
    <mergeCell ref="A4:I4"/>
    <mergeCell ref="A5:I5"/>
    <mergeCell ref="A6:I6"/>
    <mergeCell ref="A47:I47"/>
  </mergeCells>
  <pageMargins left="0.7" right="0.7" top="0.75" bottom="0.75" header="0.3" footer="0.3"/>
  <pageSetup scale="5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workbookViewId="0">
      <selection sqref="A1:G1"/>
    </sheetView>
  </sheetViews>
  <sheetFormatPr defaultColWidth="9.109375" defaultRowHeight="13.2" x14ac:dyDescent="0.25"/>
  <cols>
    <col min="1" max="1" width="27.21875" style="36" customWidth="1"/>
    <col min="2" max="2" width="15.6640625" style="36" customWidth="1"/>
    <col min="3" max="3" width="16.88671875" style="36" customWidth="1"/>
    <col min="4" max="4" width="3.44140625" style="36" customWidth="1"/>
    <col min="5" max="5" width="17.109375" style="36" customWidth="1"/>
    <col min="6" max="6" width="15.44140625" style="36" customWidth="1"/>
    <col min="7" max="7" width="3.44140625" style="36" customWidth="1"/>
    <col min="8" max="256" width="9.109375" style="36"/>
    <col min="257" max="257" width="27.21875" style="36" customWidth="1"/>
    <col min="258" max="258" width="15.6640625" style="36" customWidth="1"/>
    <col min="259" max="259" width="16.88671875" style="36" customWidth="1"/>
    <col min="260" max="260" width="3.44140625" style="36" customWidth="1"/>
    <col min="261" max="261" width="17.109375" style="36" customWidth="1"/>
    <col min="262" max="262" width="15.44140625" style="36" customWidth="1"/>
    <col min="263" max="263" width="3.44140625" style="36" customWidth="1"/>
    <col min="264" max="512" width="9.109375" style="36"/>
    <col min="513" max="513" width="27.21875" style="36" customWidth="1"/>
    <col min="514" max="514" width="15.6640625" style="36" customWidth="1"/>
    <col min="515" max="515" width="16.88671875" style="36" customWidth="1"/>
    <col min="516" max="516" width="3.44140625" style="36" customWidth="1"/>
    <col min="517" max="517" width="17.109375" style="36" customWidth="1"/>
    <col min="518" max="518" width="15.44140625" style="36" customWidth="1"/>
    <col min="519" max="519" width="3.44140625" style="36" customWidth="1"/>
    <col min="520" max="768" width="9.109375" style="36"/>
    <col min="769" max="769" width="27.21875" style="36" customWidth="1"/>
    <col min="770" max="770" width="15.6640625" style="36" customWidth="1"/>
    <col min="771" max="771" width="16.88671875" style="36" customWidth="1"/>
    <col min="772" max="772" width="3.44140625" style="36" customWidth="1"/>
    <col min="773" max="773" width="17.109375" style="36" customWidth="1"/>
    <col min="774" max="774" width="15.44140625" style="36" customWidth="1"/>
    <col min="775" max="775" width="3.44140625" style="36" customWidth="1"/>
    <col min="776" max="1024" width="9.109375" style="36"/>
    <col min="1025" max="1025" width="27.21875" style="36" customWidth="1"/>
    <col min="1026" max="1026" width="15.6640625" style="36" customWidth="1"/>
    <col min="1027" max="1027" width="16.88671875" style="36" customWidth="1"/>
    <col min="1028" max="1028" width="3.44140625" style="36" customWidth="1"/>
    <col min="1029" max="1029" width="17.109375" style="36" customWidth="1"/>
    <col min="1030" max="1030" width="15.44140625" style="36" customWidth="1"/>
    <col min="1031" max="1031" width="3.44140625" style="36" customWidth="1"/>
    <col min="1032" max="1280" width="9.109375" style="36"/>
    <col min="1281" max="1281" width="27.21875" style="36" customWidth="1"/>
    <col min="1282" max="1282" width="15.6640625" style="36" customWidth="1"/>
    <col min="1283" max="1283" width="16.88671875" style="36" customWidth="1"/>
    <col min="1284" max="1284" width="3.44140625" style="36" customWidth="1"/>
    <col min="1285" max="1285" width="17.109375" style="36" customWidth="1"/>
    <col min="1286" max="1286" width="15.44140625" style="36" customWidth="1"/>
    <col min="1287" max="1287" width="3.44140625" style="36" customWidth="1"/>
    <col min="1288" max="1536" width="9.109375" style="36"/>
    <col min="1537" max="1537" width="27.21875" style="36" customWidth="1"/>
    <col min="1538" max="1538" width="15.6640625" style="36" customWidth="1"/>
    <col min="1539" max="1539" width="16.88671875" style="36" customWidth="1"/>
    <col min="1540" max="1540" width="3.44140625" style="36" customWidth="1"/>
    <col min="1541" max="1541" width="17.109375" style="36" customWidth="1"/>
    <col min="1542" max="1542" width="15.44140625" style="36" customWidth="1"/>
    <col min="1543" max="1543" width="3.44140625" style="36" customWidth="1"/>
    <col min="1544" max="1792" width="9.109375" style="36"/>
    <col min="1793" max="1793" width="27.21875" style="36" customWidth="1"/>
    <col min="1794" max="1794" width="15.6640625" style="36" customWidth="1"/>
    <col min="1795" max="1795" width="16.88671875" style="36" customWidth="1"/>
    <col min="1796" max="1796" width="3.44140625" style="36" customWidth="1"/>
    <col min="1797" max="1797" width="17.109375" style="36" customWidth="1"/>
    <col min="1798" max="1798" width="15.44140625" style="36" customWidth="1"/>
    <col min="1799" max="1799" width="3.44140625" style="36" customWidth="1"/>
    <col min="1800" max="2048" width="9.109375" style="36"/>
    <col min="2049" max="2049" width="27.21875" style="36" customWidth="1"/>
    <col min="2050" max="2050" width="15.6640625" style="36" customWidth="1"/>
    <col min="2051" max="2051" width="16.88671875" style="36" customWidth="1"/>
    <col min="2052" max="2052" width="3.44140625" style="36" customWidth="1"/>
    <col min="2053" max="2053" width="17.109375" style="36" customWidth="1"/>
    <col min="2054" max="2054" width="15.44140625" style="36" customWidth="1"/>
    <col min="2055" max="2055" width="3.44140625" style="36" customWidth="1"/>
    <col min="2056" max="2304" width="9.109375" style="36"/>
    <col min="2305" max="2305" width="27.21875" style="36" customWidth="1"/>
    <col min="2306" max="2306" width="15.6640625" style="36" customWidth="1"/>
    <col min="2307" max="2307" width="16.88671875" style="36" customWidth="1"/>
    <col min="2308" max="2308" width="3.44140625" style="36" customWidth="1"/>
    <col min="2309" max="2309" width="17.109375" style="36" customWidth="1"/>
    <col min="2310" max="2310" width="15.44140625" style="36" customWidth="1"/>
    <col min="2311" max="2311" width="3.44140625" style="36" customWidth="1"/>
    <col min="2312" max="2560" width="9.109375" style="36"/>
    <col min="2561" max="2561" width="27.21875" style="36" customWidth="1"/>
    <col min="2562" max="2562" width="15.6640625" style="36" customWidth="1"/>
    <col min="2563" max="2563" width="16.88671875" style="36" customWidth="1"/>
    <col min="2564" max="2564" width="3.44140625" style="36" customWidth="1"/>
    <col min="2565" max="2565" width="17.109375" style="36" customWidth="1"/>
    <col min="2566" max="2566" width="15.44140625" style="36" customWidth="1"/>
    <col min="2567" max="2567" width="3.44140625" style="36" customWidth="1"/>
    <col min="2568" max="2816" width="9.109375" style="36"/>
    <col min="2817" max="2817" width="27.21875" style="36" customWidth="1"/>
    <col min="2818" max="2818" width="15.6640625" style="36" customWidth="1"/>
    <col min="2819" max="2819" width="16.88671875" style="36" customWidth="1"/>
    <col min="2820" max="2820" width="3.44140625" style="36" customWidth="1"/>
    <col min="2821" max="2821" width="17.109375" style="36" customWidth="1"/>
    <col min="2822" max="2822" width="15.44140625" style="36" customWidth="1"/>
    <col min="2823" max="2823" width="3.44140625" style="36" customWidth="1"/>
    <col min="2824" max="3072" width="9.109375" style="36"/>
    <col min="3073" max="3073" width="27.21875" style="36" customWidth="1"/>
    <col min="3074" max="3074" width="15.6640625" style="36" customWidth="1"/>
    <col min="3075" max="3075" width="16.88671875" style="36" customWidth="1"/>
    <col min="3076" max="3076" width="3.44140625" style="36" customWidth="1"/>
    <col min="3077" max="3077" width="17.109375" style="36" customWidth="1"/>
    <col min="3078" max="3078" width="15.44140625" style="36" customWidth="1"/>
    <col min="3079" max="3079" width="3.44140625" style="36" customWidth="1"/>
    <col min="3080" max="3328" width="9.109375" style="36"/>
    <col min="3329" max="3329" width="27.21875" style="36" customWidth="1"/>
    <col min="3330" max="3330" width="15.6640625" style="36" customWidth="1"/>
    <col min="3331" max="3331" width="16.88671875" style="36" customWidth="1"/>
    <col min="3332" max="3332" width="3.44140625" style="36" customWidth="1"/>
    <col min="3333" max="3333" width="17.109375" style="36" customWidth="1"/>
    <col min="3334" max="3334" width="15.44140625" style="36" customWidth="1"/>
    <col min="3335" max="3335" width="3.44140625" style="36" customWidth="1"/>
    <col min="3336" max="3584" width="9.109375" style="36"/>
    <col min="3585" max="3585" width="27.21875" style="36" customWidth="1"/>
    <col min="3586" max="3586" width="15.6640625" style="36" customWidth="1"/>
    <col min="3587" max="3587" width="16.88671875" style="36" customWidth="1"/>
    <col min="3588" max="3588" width="3.44140625" style="36" customWidth="1"/>
    <col min="3589" max="3589" width="17.109375" style="36" customWidth="1"/>
    <col min="3590" max="3590" width="15.44140625" style="36" customWidth="1"/>
    <col min="3591" max="3591" width="3.44140625" style="36" customWidth="1"/>
    <col min="3592" max="3840" width="9.109375" style="36"/>
    <col min="3841" max="3841" width="27.21875" style="36" customWidth="1"/>
    <col min="3842" max="3842" width="15.6640625" style="36" customWidth="1"/>
    <col min="3843" max="3843" width="16.88671875" style="36" customWidth="1"/>
    <col min="3844" max="3844" width="3.44140625" style="36" customWidth="1"/>
    <col min="3845" max="3845" width="17.109375" style="36" customWidth="1"/>
    <col min="3846" max="3846" width="15.44140625" style="36" customWidth="1"/>
    <col min="3847" max="3847" width="3.44140625" style="36" customWidth="1"/>
    <col min="3848" max="4096" width="9.109375" style="36"/>
    <col min="4097" max="4097" width="27.21875" style="36" customWidth="1"/>
    <col min="4098" max="4098" width="15.6640625" style="36" customWidth="1"/>
    <col min="4099" max="4099" width="16.88671875" style="36" customWidth="1"/>
    <col min="4100" max="4100" width="3.44140625" style="36" customWidth="1"/>
    <col min="4101" max="4101" width="17.109375" style="36" customWidth="1"/>
    <col min="4102" max="4102" width="15.44140625" style="36" customWidth="1"/>
    <col min="4103" max="4103" width="3.44140625" style="36" customWidth="1"/>
    <col min="4104" max="4352" width="9.109375" style="36"/>
    <col min="4353" max="4353" width="27.21875" style="36" customWidth="1"/>
    <col min="4354" max="4354" width="15.6640625" style="36" customWidth="1"/>
    <col min="4355" max="4355" width="16.88671875" style="36" customWidth="1"/>
    <col min="4356" max="4356" width="3.44140625" style="36" customWidth="1"/>
    <col min="4357" max="4357" width="17.109375" style="36" customWidth="1"/>
    <col min="4358" max="4358" width="15.44140625" style="36" customWidth="1"/>
    <col min="4359" max="4359" width="3.44140625" style="36" customWidth="1"/>
    <col min="4360" max="4608" width="9.109375" style="36"/>
    <col min="4609" max="4609" width="27.21875" style="36" customWidth="1"/>
    <col min="4610" max="4610" width="15.6640625" style="36" customWidth="1"/>
    <col min="4611" max="4611" width="16.88671875" style="36" customWidth="1"/>
    <col min="4612" max="4612" width="3.44140625" style="36" customWidth="1"/>
    <col min="4613" max="4613" width="17.109375" style="36" customWidth="1"/>
    <col min="4614" max="4614" width="15.44140625" style="36" customWidth="1"/>
    <col min="4615" max="4615" width="3.44140625" style="36" customWidth="1"/>
    <col min="4616" max="4864" width="9.109375" style="36"/>
    <col min="4865" max="4865" width="27.21875" style="36" customWidth="1"/>
    <col min="4866" max="4866" width="15.6640625" style="36" customWidth="1"/>
    <col min="4867" max="4867" width="16.88671875" style="36" customWidth="1"/>
    <col min="4868" max="4868" width="3.44140625" style="36" customWidth="1"/>
    <col min="4869" max="4869" width="17.109375" style="36" customWidth="1"/>
    <col min="4870" max="4870" width="15.44140625" style="36" customWidth="1"/>
    <col min="4871" max="4871" width="3.44140625" style="36" customWidth="1"/>
    <col min="4872" max="5120" width="9.109375" style="36"/>
    <col min="5121" max="5121" width="27.21875" style="36" customWidth="1"/>
    <col min="5122" max="5122" width="15.6640625" style="36" customWidth="1"/>
    <col min="5123" max="5123" width="16.88671875" style="36" customWidth="1"/>
    <col min="5124" max="5124" width="3.44140625" style="36" customWidth="1"/>
    <col min="5125" max="5125" width="17.109375" style="36" customWidth="1"/>
    <col min="5126" max="5126" width="15.44140625" style="36" customWidth="1"/>
    <col min="5127" max="5127" width="3.44140625" style="36" customWidth="1"/>
    <col min="5128" max="5376" width="9.109375" style="36"/>
    <col min="5377" max="5377" width="27.21875" style="36" customWidth="1"/>
    <col min="5378" max="5378" width="15.6640625" style="36" customWidth="1"/>
    <col min="5379" max="5379" width="16.88671875" style="36" customWidth="1"/>
    <col min="5380" max="5380" width="3.44140625" style="36" customWidth="1"/>
    <col min="5381" max="5381" width="17.109375" style="36" customWidth="1"/>
    <col min="5382" max="5382" width="15.44140625" style="36" customWidth="1"/>
    <col min="5383" max="5383" width="3.44140625" style="36" customWidth="1"/>
    <col min="5384" max="5632" width="9.109375" style="36"/>
    <col min="5633" max="5633" width="27.21875" style="36" customWidth="1"/>
    <col min="5634" max="5634" width="15.6640625" style="36" customWidth="1"/>
    <col min="5635" max="5635" width="16.88671875" style="36" customWidth="1"/>
    <col min="5636" max="5636" width="3.44140625" style="36" customWidth="1"/>
    <col min="5637" max="5637" width="17.109375" style="36" customWidth="1"/>
    <col min="5638" max="5638" width="15.44140625" style="36" customWidth="1"/>
    <col min="5639" max="5639" width="3.44140625" style="36" customWidth="1"/>
    <col min="5640" max="5888" width="9.109375" style="36"/>
    <col min="5889" max="5889" width="27.21875" style="36" customWidth="1"/>
    <col min="5890" max="5890" width="15.6640625" style="36" customWidth="1"/>
    <col min="5891" max="5891" width="16.88671875" style="36" customWidth="1"/>
    <col min="5892" max="5892" width="3.44140625" style="36" customWidth="1"/>
    <col min="5893" max="5893" width="17.109375" style="36" customWidth="1"/>
    <col min="5894" max="5894" width="15.44140625" style="36" customWidth="1"/>
    <col min="5895" max="5895" width="3.44140625" style="36" customWidth="1"/>
    <col min="5896" max="6144" width="9.109375" style="36"/>
    <col min="6145" max="6145" width="27.21875" style="36" customWidth="1"/>
    <col min="6146" max="6146" width="15.6640625" style="36" customWidth="1"/>
    <col min="6147" max="6147" width="16.88671875" style="36" customWidth="1"/>
    <col min="6148" max="6148" width="3.44140625" style="36" customWidth="1"/>
    <col min="6149" max="6149" width="17.109375" style="36" customWidth="1"/>
    <col min="6150" max="6150" width="15.44140625" style="36" customWidth="1"/>
    <col min="6151" max="6151" width="3.44140625" style="36" customWidth="1"/>
    <col min="6152" max="6400" width="9.109375" style="36"/>
    <col min="6401" max="6401" width="27.21875" style="36" customWidth="1"/>
    <col min="6402" max="6402" width="15.6640625" style="36" customWidth="1"/>
    <col min="6403" max="6403" width="16.88671875" style="36" customWidth="1"/>
    <col min="6404" max="6404" width="3.44140625" style="36" customWidth="1"/>
    <col min="6405" max="6405" width="17.109375" style="36" customWidth="1"/>
    <col min="6406" max="6406" width="15.44140625" style="36" customWidth="1"/>
    <col min="6407" max="6407" width="3.44140625" style="36" customWidth="1"/>
    <col min="6408" max="6656" width="9.109375" style="36"/>
    <col min="6657" max="6657" width="27.21875" style="36" customWidth="1"/>
    <col min="6658" max="6658" width="15.6640625" style="36" customWidth="1"/>
    <col min="6659" max="6659" width="16.88671875" style="36" customWidth="1"/>
    <col min="6660" max="6660" width="3.44140625" style="36" customWidth="1"/>
    <col min="6661" max="6661" width="17.109375" style="36" customWidth="1"/>
    <col min="6662" max="6662" width="15.44140625" style="36" customWidth="1"/>
    <col min="6663" max="6663" width="3.44140625" style="36" customWidth="1"/>
    <col min="6664" max="6912" width="9.109375" style="36"/>
    <col min="6913" max="6913" width="27.21875" style="36" customWidth="1"/>
    <col min="6914" max="6914" width="15.6640625" style="36" customWidth="1"/>
    <col min="6915" max="6915" width="16.88671875" style="36" customWidth="1"/>
    <col min="6916" max="6916" width="3.44140625" style="36" customWidth="1"/>
    <col min="6917" max="6917" width="17.109375" style="36" customWidth="1"/>
    <col min="6918" max="6918" width="15.44140625" style="36" customWidth="1"/>
    <col min="6919" max="6919" width="3.44140625" style="36" customWidth="1"/>
    <col min="6920" max="7168" width="9.109375" style="36"/>
    <col min="7169" max="7169" width="27.21875" style="36" customWidth="1"/>
    <col min="7170" max="7170" width="15.6640625" style="36" customWidth="1"/>
    <col min="7171" max="7171" width="16.88671875" style="36" customWidth="1"/>
    <col min="7172" max="7172" width="3.44140625" style="36" customWidth="1"/>
    <col min="7173" max="7173" width="17.109375" style="36" customWidth="1"/>
    <col min="7174" max="7174" width="15.44140625" style="36" customWidth="1"/>
    <col min="7175" max="7175" width="3.44140625" style="36" customWidth="1"/>
    <col min="7176" max="7424" width="9.109375" style="36"/>
    <col min="7425" max="7425" width="27.21875" style="36" customWidth="1"/>
    <col min="7426" max="7426" width="15.6640625" style="36" customWidth="1"/>
    <col min="7427" max="7427" width="16.88671875" style="36" customWidth="1"/>
    <col min="7428" max="7428" width="3.44140625" style="36" customWidth="1"/>
    <col min="7429" max="7429" width="17.109375" style="36" customWidth="1"/>
    <col min="7430" max="7430" width="15.44140625" style="36" customWidth="1"/>
    <col min="7431" max="7431" width="3.44140625" style="36" customWidth="1"/>
    <col min="7432" max="7680" width="9.109375" style="36"/>
    <col min="7681" max="7681" width="27.21875" style="36" customWidth="1"/>
    <col min="7682" max="7682" width="15.6640625" style="36" customWidth="1"/>
    <col min="7683" max="7683" width="16.88671875" style="36" customWidth="1"/>
    <col min="7684" max="7684" width="3.44140625" style="36" customWidth="1"/>
    <col min="7685" max="7685" width="17.109375" style="36" customWidth="1"/>
    <col min="7686" max="7686" width="15.44140625" style="36" customWidth="1"/>
    <col min="7687" max="7687" width="3.44140625" style="36" customWidth="1"/>
    <col min="7688" max="7936" width="9.109375" style="36"/>
    <col min="7937" max="7937" width="27.21875" style="36" customWidth="1"/>
    <col min="7938" max="7938" width="15.6640625" style="36" customWidth="1"/>
    <col min="7939" max="7939" width="16.88671875" style="36" customWidth="1"/>
    <col min="7940" max="7940" width="3.44140625" style="36" customWidth="1"/>
    <col min="7941" max="7941" width="17.109375" style="36" customWidth="1"/>
    <col min="7942" max="7942" width="15.44140625" style="36" customWidth="1"/>
    <col min="7943" max="7943" width="3.44140625" style="36" customWidth="1"/>
    <col min="7944" max="8192" width="9.109375" style="36"/>
    <col min="8193" max="8193" width="27.21875" style="36" customWidth="1"/>
    <col min="8194" max="8194" width="15.6640625" style="36" customWidth="1"/>
    <col min="8195" max="8195" width="16.88671875" style="36" customWidth="1"/>
    <col min="8196" max="8196" width="3.44140625" style="36" customWidth="1"/>
    <col min="8197" max="8197" width="17.109375" style="36" customWidth="1"/>
    <col min="8198" max="8198" width="15.44140625" style="36" customWidth="1"/>
    <col min="8199" max="8199" width="3.44140625" style="36" customWidth="1"/>
    <col min="8200" max="8448" width="9.109375" style="36"/>
    <col min="8449" max="8449" width="27.21875" style="36" customWidth="1"/>
    <col min="8450" max="8450" width="15.6640625" style="36" customWidth="1"/>
    <col min="8451" max="8451" width="16.88671875" style="36" customWidth="1"/>
    <col min="8452" max="8452" width="3.44140625" style="36" customWidth="1"/>
    <col min="8453" max="8453" width="17.109375" style="36" customWidth="1"/>
    <col min="8454" max="8454" width="15.44140625" style="36" customWidth="1"/>
    <col min="8455" max="8455" width="3.44140625" style="36" customWidth="1"/>
    <col min="8456" max="8704" width="9.109375" style="36"/>
    <col min="8705" max="8705" width="27.21875" style="36" customWidth="1"/>
    <col min="8706" max="8706" width="15.6640625" style="36" customWidth="1"/>
    <col min="8707" max="8707" width="16.88671875" style="36" customWidth="1"/>
    <col min="8708" max="8708" width="3.44140625" style="36" customWidth="1"/>
    <col min="8709" max="8709" width="17.109375" style="36" customWidth="1"/>
    <col min="8710" max="8710" width="15.44140625" style="36" customWidth="1"/>
    <col min="8711" max="8711" width="3.44140625" style="36" customWidth="1"/>
    <col min="8712" max="8960" width="9.109375" style="36"/>
    <col min="8961" max="8961" width="27.21875" style="36" customWidth="1"/>
    <col min="8962" max="8962" width="15.6640625" style="36" customWidth="1"/>
    <col min="8963" max="8963" width="16.88671875" style="36" customWidth="1"/>
    <col min="8964" max="8964" width="3.44140625" style="36" customWidth="1"/>
    <col min="8965" max="8965" width="17.109375" style="36" customWidth="1"/>
    <col min="8966" max="8966" width="15.44140625" style="36" customWidth="1"/>
    <col min="8967" max="8967" width="3.44140625" style="36" customWidth="1"/>
    <col min="8968" max="9216" width="9.109375" style="36"/>
    <col min="9217" max="9217" width="27.21875" style="36" customWidth="1"/>
    <col min="9218" max="9218" width="15.6640625" style="36" customWidth="1"/>
    <col min="9219" max="9219" width="16.88671875" style="36" customWidth="1"/>
    <col min="9220" max="9220" width="3.44140625" style="36" customWidth="1"/>
    <col min="9221" max="9221" width="17.109375" style="36" customWidth="1"/>
    <col min="9222" max="9222" width="15.44140625" style="36" customWidth="1"/>
    <col min="9223" max="9223" width="3.44140625" style="36" customWidth="1"/>
    <col min="9224" max="9472" width="9.109375" style="36"/>
    <col min="9473" max="9473" width="27.21875" style="36" customWidth="1"/>
    <col min="9474" max="9474" width="15.6640625" style="36" customWidth="1"/>
    <col min="9475" max="9475" width="16.88671875" style="36" customWidth="1"/>
    <col min="9476" max="9476" width="3.44140625" style="36" customWidth="1"/>
    <col min="9477" max="9477" width="17.109375" style="36" customWidth="1"/>
    <col min="9478" max="9478" width="15.44140625" style="36" customWidth="1"/>
    <col min="9479" max="9479" width="3.44140625" style="36" customWidth="1"/>
    <col min="9480" max="9728" width="9.109375" style="36"/>
    <col min="9729" max="9729" width="27.21875" style="36" customWidth="1"/>
    <col min="9730" max="9730" width="15.6640625" style="36" customWidth="1"/>
    <col min="9731" max="9731" width="16.88671875" style="36" customWidth="1"/>
    <col min="9732" max="9732" width="3.44140625" style="36" customWidth="1"/>
    <col min="9733" max="9733" width="17.109375" style="36" customWidth="1"/>
    <col min="9734" max="9734" width="15.44140625" style="36" customWidth="1"/>
    <col min="9735" max="9735" width="3.44140625" style="36" customWidth="1"/>
    <col min="9736" max="9984" width="9.109375" style="36"/>
    <col min="9985" max="9985" width="27.21875" style="36" customWidth="1"/>
    <col min="9986" max="9986" width="15.6640625" style="36" customWidth="1"/>
    <col min="9987" max="9987" width="16.88671875" style="36" customWidth="1"/>
    <col min="9988" max="9988" width="3.44140625" style="36" customWidth="1"/>
    <col min="9989" max="9989" width="17.109375" style="36" customWidth="1"/>
    <col min="9990" max="9990" width="15.44140625" style="36" customWidth="1"/>
    <col min="9991" max="9991" width="3.44140625" style="36" customWidth="1"/>
    <col min="9992" max="10240" width="9.109375" style="36"/>
    <col min="10241" max="10241" width="27.21875" style="36" customWidth="1"/>
    <col min="10242" max="10242" width="15.6640625" style="36" customWidth="1"/>
    <col min="10243" max="10243" width="16.88671875" style="36" customWidth="1"/>
    <col min="10244" max="10244" width="3.44140625" style="36" customWidth="1"/>
    <col min="10245" max="10245" width="17.109375" style="36" customWidth="1"/>
    <col min="10246" max="10246" width="15.44140625" style="36" customWidth="1"/>
    <col min="10247" max="10247" width="3.44140625" style="36" customWidth="1"/>
    <col min="10248" max="10496" width="9.109375" style="36"/>
    <col min="10497" max="10497" width="27.21875" style="36" customWidth="1"/>
    <col min="10498" max="10498" width="15.6640625" style="36" customWidth="1"/>
    <col min="10499" max="10499" width="16.88671875" style="36" customWidth="1"/>
    <col min="10500" max="10500" width="3.44140625" style="36" customWidth="1"/>
    <col min="10501" max="10501" width="17.109375" style="36" customWidth="1"/>
    <col min="10502" max="10502" width="15.44140625" style="36" customWidth="1"/>
    <col min="10503" max="10503" width="3.44140625" style="36" customWidth="1"/>
    <col min="10504" max="10752" width="9.109375" style="36"/>
    <col min="10753" max="10753" width="27.21875" style="36" customWidth="1"/>
    <col min="10754" max="10754" width="15.6640625" style="36" customWidth="1"/>
    <col min="10755" max="10755" width="16.88671875" style="36" customWidth="1"/>
    <col min="10756" max="10756" width="3.44140625" style="36" customWidth="1"/>
    <col min="10757" max="10757" width="17.109375" style="36" customWidth="1"/>
    <col min="10758" max="10758" width="15.44140625" style="36" customWidth="1"/>
    <col min="10759" max="10759" width="3.44140625" style="36" customWidth="1"/>
    <col min="10760" max="11008" width="9.109375" style="36"/>
    <col min="11009" max="11009" width="27.21875" style="36" customWidth="1"/>
    <col min="11010" max="11010" width="15.6640625" style="36" customWidth="1"/>
    <col min="11011" max="11011" width="16.88671875" style="36" customWidth="1"/>
    <col min="11012" max="11012" width="3.44140625" style="36" customWidth="1"/>
    <col min="11013" max="11013" width="17.109375" style="36" customWidth="1"/>
    <col min="11014" max="11014" width="15.44140625" style="36" customWidth="1"/>
    <col min="11015" max="11015" width="3.44140625" style="36" customWidth="1"/>
    <col min="11016" max="11264" width="9.109375" style="36"/>
    <col min="11265" max="11265" width="27.21875" style="36" customWidth="1"/>
    <col min="11266" max="11266" width="15.6640625" style="36" customWidth="1"/>
    <col min="11267" max="11267" width="16.88671875" style="36" customWidth="1"/>
    <col min="11268" max="11268" width="3.44140625" style="36" customWidth="1"/>
    <col min="11269" max="11269" width="17.109375" style="36" customWidth="1"/>
    <col min="11270" max="11270" width="15.44140625" style="36" customWidth="1"/>
    <col min="11271" max="11271" width="3.44140625" style="36" customWidth="1"/>
    <col min="11272" max="11520" width="9.109375" style="36"/>
    <col min="11521" max="11521" width="27.21875" style="36" customWidth="1"/>
    <col min="11522" max="11522" width="15.6640625" style="36" customWidth="1"/>
    <col min="11523" max="11523" width="16.88671875" style="36" customWidth="1"/>
    <col min="11524" max="11524" width="3.44140625" style="36" customWidth="1"/>
    <col min="11525" max="11525" width="17.109375" style="36" customWidth="1"/>
    <col min="11526" max="11526" width="15.44140625" style="36" customWidth="1"/>
    <col min="11527" max="11527" width="3.44140625" style="36" customWidth="1"/>
    <col min="11528" max="11776" width="9.109375" style="36"/>
    <col min="11777" max="11777" width="27.21875" style="36" customWidth="1"/>
    <col min="11778" max="11778" width="15.6640625" style="36" customWidth="1"/>
    <col min="11779" max="11779" width="16.88671875" style="36" customWidth="1"/>
    <col min="11780" max="11780" width="3.44140625" style="36" customWidth="1"/>
    <col min="11781" max="11781" width="17.109375" style="36" customWidth="1"/>
    <col min="11782" max="11782" width="15.44140625" style="36" customWidth="1"/>
    <col min="11783" max="11783" width="3.44140625" style="36" customWidth="1"/>
    <col min="11784" max="12032" width="9.109375" style="36"/>
    <col min="12033" max="12033" width="27.21875" style="36" customWidth="1"/>
    <col min="12034" max="12034" width="15.6640625" style="36" customWidth="1"/>
    <col min="12035" max="12035" width="16.88671875" style="36" customWidth="1"/>
    <col min="12036" max="12036" width="3.44140625" style="36" customWidth="1"/>
    <col min="12037" max="12037" width="17.109375" style="36" customWidth="1"/>
    <col min="12038" max="12038" width="15.44140625" style="36" customWidth="1"/>
    <col min="12039" max="12039" width="3.44140625" style="36" customWidth="1"/>
    <col min="12040" max="12288" width="9.109375" style="36"/>
    <col min="12289" max="12289" width="27.21875" style="36" customWidth="1"/>
    <col min="12290" max="12290" width="15.6640625" style="36" customWidth="1"/>
    <col min="12291" max="12291" width="16.88671875" style="36" customWidth="1"/>
    <col min="12292" max="12292" width="3.44140625" style="36" customWidth="1"/>
    <col min="12293" max="12293" width="17.109375" style="36" customWidth="1"/>
    <col min="12294" max="12294" width="15.44140625" style="36" customWidth="1"/>
    <col min="12295" max="12295" width="3.44140625" style="36" customWidth="1"/>
    <col min="12296" max="12544" width="9.109375" style="36"/>
    <col min="12545" max="12545" width="27.21875" style="36" customWidth="1"/>
    <col min="12546" max="12546" width="15.6640625" style="36" customWidth="1"/>
    <col min="12547" max="12547" width="16.88671875" style="36" customWidth="1"/>
    <col min="12548" max="12548" width="3.44140625" style="36" customWidth="1"/>
    <col min="12549" max="12549" width="17.109375" style="36" customWidth="1"/>
    <col min="12550" max="12550" width="15.44140625" style="36" customWidth="1"/>
    <col min="12551" max="12551" width="3.44140625" style="36" customWidth="1"/>
    <col min="12552" max="12800" width="9.109375" style="36"/>
    <col min="12801" max="12801" width="27.21875" style="36" customWidth="1"/>
    <col min="12802" max="12802" width="15.6640625" style="36" customWidth="1"/>
    <col min="12803" max="12803" width="16.88671875" style="36" customWidth="1"/>
    <col min="12804" max="12804" width="3.44140625" style="36" customWidth="1"/>
    <col min="12805" max="12805" width="17.109375" style="36" customWidth="1"/>
    <col min="12806" max="12806" width="15.44140625" style="36" customWidth="1"/>
    <col min="12807" max="12807" width="3.44140625" style="36" customWidth="1"/>
    <col min="12808" max="13056" width="9.109375" style="36"/>
    <col min="13057" max="13057" width="27.21875" style="36" customWidth="1"/>
    <col min="13058" max="13058" width="15.6640625" style="36" customWidth="1"/>
    <col min="13059" max="13059" width="16.88671875" style="36" customWidth="1"/>
    <col min="13060" max="13060" width="3.44140625" style="36" customWidth="1"/>
    <col min="13061" max="13061" width="17.109375" style="36" customWidth="1"/>
    <col min="13062" max="13062" width="15.44140625" style="36" customWidth="1"/>
    <col min="13063" max="13063" width="3.44140625" style="36" customWidth="1"/>
    <col min="13064" max="13312" width="9.109375" style="36"/>
    <col min="13313" max="13313" width="27.21875" style="36" customWidth="1"/>
    <col min="13314" max="13314" width="15.6640625" style="36" customWidth="1"/>
    <col min="13315" max="13315" width="16.88671875" style="36" customWidth="1"/>
    <col min="13316" max="13316" width="3.44140625" style="36" customWidth="1"/>
    <col min="13317" max="13317" width="17.109375" style="36" customWidth="1"/>
    <col min="13318" max="13318" width="15.44140625" style="36" customWidth="1"/>
    <col min="13319" max="13319" width="3.44140625" style="36" customWidth="1"/>
    <col min="13320" max="13568" width="9.109375" style="36"/>
    <col min="13569" max="13569" width="27.21875" style="36" customWidth="1"/>
    <col min="13570" max="13570" width="15.6640625" style="36" customWidth="1"/>
    <col min="13571" max="13571" width="16.88671875" style="36" customWidth="1"/>
    <col min="13572" max="13572" width="3.44140625" style="36" customWidth="1"/>
    <col min="13573" max="13573" width="17.109375" style="36" customWidth="1"/>
    <col min="13574" max="13574" width="15.44140625" style="36" customWidth="1"/>
    <col min="13575" max="13575" width="3.44140625" style="36" customWidth="1"/>
    <col min="13576" max="13824" width="9.109375" style="36"/>
    <col min="13825" max="13825" width="27.21875" style="36" customWidth="1"/>
    <col min="13826" max="13826" width="15.6640625" style="36" customWidth="1"/>
    <col min="13827" max="13827" width="16.88671875" style="36" customWidth="1"/>
    <col min="13828" max="13828" width="3.44140625" style="36" customWidth="1"/>
    <col min="13829" max="13829" width="17.109375" style="36" customWidth="1"/>
    <col min="13830" max="13830" width="15.44140625" style="36" customWidth="1"/>
    <col min="13831" max="13831" width="3.44140625" style="36" customWidth="1"/>
    <col min="13832" max="14080" width="9.109375" style="36"/>
    <col min="14081" max="14081" width="27.21875" style="36" customWidth="1"/>
    <col min="14082" max="14082" width="15.6640625" style="36" customWidth="1"/>
    <col min="14083" max="14083" width="16.88671875" style="36" customWidth="1"/>
    <col min="14084" max="14084" width="3.44140625" style="36" customWidth="1"/>
    <col min="14085" max="14085" width="17.109375" style="36" customWidth="1"/>
    <col min="14086" max="14086" width="15.44140625" style="36" customWidth="1"/>
    <col min="14087" max="14087" width="3.44140625" style="36" customWidth="1"/>
    <col min="14088" max="14336" width="9.109375" style="36"/>
    <col min="14337" max="14337" width="27.21875" style="36" customWidth="1"/>
    <col min="14338" max="14338" width="15.6640625" style="36" customWidth="1"/>
    <col min="14339" max="14339" width="16.88671875" style="36" customWidth="1"/>
    <col min="14340" max="14340" width="3.44140625" style="36" customWidth="1"/>
    <col min="14341" max="14341" width="17.109375" style="36" customWidth="1"/>
    <col min="14342" max="14342" width="15.44140625" style="36" customWidth="1"/>
    <col min="14343" max="14343" width="3.44140625" style="36" customWidth="1"/>
    <col min="14344" max="14592" width="9.109375" style="36"/>
    <col min="14593" max="14593" width="27.21875" style="36" customWidth="1"/>
    <col min="14594" max="14594" width="15.6640625" style="36" customWidth="1"/>
    <col min="14595" max="14595" width="16.88671875" style="36" customWidth="1"/>
    <col min="14596" max="14596" width="3.44140625" style="36" customWidth="1"/>
    <col min="14597" max="14597" width="17.109375" style="36" customWidth="1"/>
    <col min="14598" max="14598" width="15.44140625" style="36" customWidth="1"/>
    <col min="14599" max="14599" width="3.44140625" style="36" customWidth="1"/>
    <col min="14600" max="14848" width="9.109375" style="36"/>
    <col min="14849" max="14849" width="27.21875" style="36" customWidth="1"/>
    <col min="14850" max="14850" width="15.6640625" style="36" customWidth="1"/>
    <col min="14851" max="14851" width="16.88671875" style="36" customWidth="1"/>
    <col min="14852" max="14852" width="3.44140625" style="36" customWidth="1"/>
    <col min="14853" max="14853" width="17.109375" style="36" customWidth="1"/>
    <col min="14854" max="14854" width="15.44140625" style="36" customWidth="1"/>
    <col min="14855" max="14855" width="3.44140625" style="36" customWidth="1"/>
    <col min="14856" max="15104" width="9.109375" style="36"/>
    <col min="15105" max="15105" width="27.21875" style="36" customWidth="1"/>
    <col min="15106" max="15106" width="15.6640625" style="36" customWidth="1"/>
    <col min="15107" max="15107" width="16.88671875" style="36" customWidth="1"/>
    <col min="15108" max="15108" width="3.44140625" style="36" customWidth="1"/>
    <col min="15109" max="15109" width="17.109375" style="36" customWidth="1"/>
    <col min="15110" max="15110" width="15.44140625" style="36" customWidth="1"/>
    <col min="15111" max="15111" width="3.44140625" style="36" customWidth="1"/>
    <col min="15112" max="15360" width="9.109375" style="36"/>
    <col min="15361" max="15361" width="27.21875" style="36" customWidth="1"/>
    <col min="15362" max="15362" width="15.6640625" style="36" customWidth="1"/>
    <col min="15363" max="15363" width="16.88671875" style="36" customWidth="1"/>
    <col min="15364" max="15364" width="3.44140625" style="36" customWidth="1"/>
    <col min="15365" max="15365" width="17.109375" style="36" customWidth="1"/>
    <col min="15366" max="15366" width="15.44140625" style="36" customWidth="1"/>
    <col min="15367" max="15367" width="3.44140625" style="36" customWidth="1"/>
    <col min="15368" max="15616" width="9.109375" style="36"/>
    <col min="15617" max="15617" width="27.21875" style="36" customWidth="1"/>
    <col min="15618" max="15618" width="15.6640625" style="36" customWidth="1"/>
    <col min="15619" max="15619" width="16.88671875" style="36" customWidth="1"/>
    <col min="15620" max="15620" width="3.44140625" style="36" customWidth="1"/>
    <col min="15621" max="15621" width="17.109375" style="36" customWidth="1"/>
    <col min="15622" max="15622" width="15.44140625" style="36" customWidth="1"/>
    <col min="15623" max="15623" width="3.44140625" style="36" customWidth="1"/>
    <col min="15624" max="15872" width="9.109375" style="36"/>
    <col min="15873" max="15873" width="27.21875" style="36" customWidth="1"/>
    <col min="15874" max="15874" width="15.6640625" style="36" customWidth="1"/>
    <col min="15875" max="15875" width="16.88671875" style="36" customWidth="1"/>
    <col min="15876" max="15876" width="3.44140625" style="36" customWidth="1"/>
    <col min="15877" max="15877" width="17.109375" style="36" customWidth="1"/>
    <col min="15878" max="15878" width="15.44140625" style="36" customWidth="1"/>
    <col min="15879" max="15879" width="3.44140625" style="36" customWidth="1"/>
    <col min="15880" max="16128" width="9.109375" style="36"/>
    <col min="16129" max="16129" width="27.21875" style="36" customWidth="1"/>
    <col min="16130" max="16130" width="15.6640625" style="36" customWidth="1"/>
    <col min="16131" max="16131" width="16.88671875" style="36" customWidth="1"/>
    <col min="16132" max="16132" width="3.44140625" style="36" customWidth="1"/>
    <col min="16133" max="16133" width="17.109375" style="36" customWidth="1"/>
    <col min="16134" max="16134" width="15.44140625" style="36" customWidth="1"/>
    <col min="16135" max="16135" width="3.44140625" style="36" customWidth="1"/>
    <col min="16136" max="16384" width="9.109375" style="36"/>
  </cols>
  <sheetData>
    <row r="1" spans="1:7" ht="21" x14ac:dyDescent="0.4">
      <c r="A1" s="1" t="s">
        <v>76</v>
      </c>
      <c r="B1" s="1"/>
      <c r="C1" s="1"/>
      <c r="D1" s="1"/>
      <c r="E1" s="1"/>
      <c r="F1" s="1"/>
      <c r="G1" s="1"/>
    </row>
    <row r="2" spans="1:7" ht="21" x14ac:dyDescent="0.4">
      <c r="A2" s="1" t="s">
        <v>1</v>
      </c>
      <c r="B2" s="1"/>
      <c r="C2" s="1"/>
      <c r="D2" s="1"/>
      <c r="E2" s="1"/>
      <c r="F2" s="1"/>
      <c r="G2" s="1"/>
    </row>
    <row r="4" spans="1:7" ht="17.399999999999999" x14ac:dyDescent="0.3">
      <c r="A4" s="3" t="s">
        <v>144</v>
      </c>
      <c r="B4" s="3"/>
      <c r="C4" s="3"/>
      <c r="D4" s="3"/>
      <c r="E4" s="3"/>
      <c r="F4" s="3"/>
      <c r="G4" s="3"/>
    </row>
    <row r="5" spans="1:7" ht="17.399999999999999" x14ac:dyDescent="0.3">
      <c r="A5" s="3" t="s">
        <v>20</v>
      </c>
      <c r="B5" s="3"/>
      <c r="C5" s="3"/>
      <c r="D5" s="3"/>
      <c r="E5" s="3"/>
      <c r="F5" s="3"/>
      <c r="G5" s="3"/>
    </row>
    <row r="6" spans="1:7" ht="15" x14ac:dyDescent="0.25">
      <c r="A6" s="37"/>
      <c r="B6" s="37"/>
      <c r="C6" s="37"/>
      <c r="D6" s="37"/>
      <c r="E6" s="37"/>
      <c r="F6" s="37"/>
      <c r="G6" s="37"/>
    </row>
    <row r="7" spans="1:7" ht="15.6" x14ac:dyDescent="0.3">
      <c r="A7" s="70"/>
      <c r="B7" s="39"/>
      <c r="C7" s="7" t="s">
        <v>5</v>
      </c>
      <c r="D7" s="40"/>
      <c r="E7" s="41" t="s">
        <v>9</v>
      </c>
      <c r="F7" s="7" t="s">
        <v>5</v>
      </c>
      <c r="G7" s="42"/>
    </row>
    <row r="8" spans="1:7" ht="15.6" x14ac:dyDescent="0.3">
      <c r="A8" s="10" t="s">
        <v>21</v>
      </c>
      <c r="B8" s="11" t="s">
        <v>7</v>
      </c>
      <c r="C8" s="12" t="s">
        <v>8</v>
      </c>
      <c r="D8" s="43"/>
      <c r="E8" s="44" t="s">
        <v>22</v>
      </c>
      <c r="F8" s="12" t="s">
        <v>8</v>
      </c>
      <c r="G8" s="45"/>
    </row>
    <row r="9" spans="1:7" ht="28.8" customHeight="1" x14ac:dyDescent="0.3">
      <c r="A9" s="46" t="s">
        <v>23</v>
      </c>
      <c r="B9" s="47">
        <v>179088</v>
      </c>
      <c r="C9" s="48">
        <f t="shared" ref="C9:C16" si="0">(B9/B$18)*100</f>
        <v>56.709668838941354</v>
      </c>
      <c r="D9" s="37" t="s">
        <v>11</v>
      </c>
      <c r="E9" s="158">
        <v>2007764</v>
      </c>
      <c r="F9" s="48">
        <f t="shared" ref="F9:F16" si="1">(E9/E$18)*100</f>
        <v>7.5591849605997144E-2</v>
      </c>
      <c r="G9" s="49" t="s">
        <v>11</v>
      </c>
    </row>
    <row r="10" spans="1:7" ht="28.8" customHeight="1" x14ac:dyDescent="0.3">
      <c r="A10" s="46" t="s">
        <v>24</v>
      </c>
      <c r="B10" s="47">
        <v>40259</v>
      </c>
      <c r="C10" s="48">
        <f t="shared" si="0"/>
        <v>12.748339128176871</v>
      </c>
      <c r="D10" s="37"/>
      <c r="E10" s="21">
        <v>23149547</v>
      </c>
      <c r="F10" s="48">
        <f t="shared" si="1"/>
        <v>0.87157508316264387</v>
      </c>
      <c r="G10" s="49"/>
    </row>
    <row r="11" spans="1:7" ht="28.8" customHeight="1" x14ac:dyDescent="0.3">
      <c r="A11" s="46" t="s">
        <v>25</v>
      </c>
      <c r="B11" s="47">
        <v>61301</v>
      </c>
      <c r="C11" s="48">
        <f t="shared" si="0"/>
        <v>19.411459223934287</v>
      </c>
      <c r="D11" s="37"/>
      <c r="E11" s="21">
        <v>143825969</v>
      </c>
      <c r="F11" s="48">
        <f t="shared" si="1"/>
        <v>5.4150144230521162</v>
      </c>
      <c r="G11" s="49"/>
    </row>
    <row r="12" spans="1:7" ht="28.8" customHeight="1" x14ac:dyDescent="0.3">
      <c r="A12" s="46" t="s">
        <v>26</v>
      </c>
      <c r="B12" s="47">
        <v>14842</v>
      </c>
      <c r="C12" s="48">
        <f t="shared" si="0"/>
        <v>4.6998397709928499</v>
      </c>
      <c r="D12" s="37"/>
      <c r="E12" s="21">
        <v>104488950</v>
      </c>
      <c r="F12" s="48">
        <f t="shared" si="1"/>
        <v>3.9339847680746125</v>
      </c>
      <c r="G12" s="49"/>
    </row>
    <row r="13" spans="1:7" ht="28.8" customHeight="1" x14ac:dyDescent="0.3">
      <c r="A13" s="46" t="s">
        <v>145</v>
      </c>
      <c r="B13" s="47">
        <v>15297</v>
      </c>
      <c r="C13" s="48">
        <f t="shared" si="0"/>
        <v>4.8439192141812173</v>
      </c>
      <c r="D13" s="37"/>
      <c r="E13" s="21">
        <v>320552615</v>
      </c>
      <c r="F13" s="48">
        <f t="shared" si="1"/>
        <v>12.068731715425272</v>
      </c>
      <c r="G13" s="49"/>
    </row>
    <row r="14" spans="1:7" ht="28.8" customHeight="1" x14ac:dyDescent="0.3">
      <c r="A14" s="46" t="s">
        <v>28</v>
      </c>
      <c r="B14" s="47">
        <v>4407</v>
      </c>
      <c r="C14" s="48">
        <f t="shared" si="0"/>
        <v>1.3955123211673284</v>
      </c>
      <c r="D14" s="37"/>
      <c r="E14" s="21">
        <v>594225910</v>
      </c>
      <c r="F14" s="48">
        <f t="shared" si="1"/>
        <v>22.372467890004401</v>
      </c>
      <c r="G14" s="49"/>
    </row>
    <row r="15" spans="1:7" ht="28.8" customHeight="1" x14ac:dyDescent="0.3">
      <c r="A15" s="46" t="s">
        <v>29</v>
      </c>
      <c r="B15" s="50">
        <v>302</v>
      </c>
      <c r="C15" s="48">
        <f t="shared" si="0"/>
        <v>9.5630751303048142E-2</v>
      </c>
      <c r="D15" s="37"/>
      <c r="E15" s="21">
        <v>209004189</v>
      </c>
      <c r="F15" s="48">
        <f t="shared" si="1"/>
        <v>7.8689593109107463</v>
      </c>
      <c r="G15" s="49"/>
    </row>
    <row r="16" spans="1:7" ht="28.8" customHeight="1" x14ac:dyDescent="0.3">
      <c r="A16" s="46" t="s">
        <v>30</v>
      </c>
      <c r="B16" s="50">
        <v>302</v>
      </c>
      <c r="C16" s="48">
        <f t="shared" si="0"/>
        <v>9.5630751303048142E-2</v>
      </c>
      <c r="D16" s="37"/>
      <c r="E16" s="21">
        <v>1258803891</v>
      </c>
      <c r="F16" s="48">
        <f t="shared" si="1"/>
        <v>47.393674959764212</v>
      </c>
      <c r="G16" s="49"/>
    </row>
    <row r="17" spans="1:7" ht="15" x14ac:dyDescent="0.25">
      <c r="A17" s="50"/>
      <c r="B17" s="50"/>
      <c r="C17" s="48"/>
      <c r="D17" s="37"/>
      <c r="E17" s="50"/>
      <c r="F17" s="48"/>
      <c r="G17" s="49"/>
    </row>
    <row r="18" spans="1:7" ht="15.6" x14ac:dyDescent="0.3">
      <c r="A18" s="51" t="s">
        <v>18</v>
      </c>
      <c r="B18" s="52">
        <f>SUM(B9:B16)</f>
        <v>315798</v>
      </c>
      <c r="C18" s="214">
        <f>SUM(C9:C16)</f>
        <v>100</v>
      </c>
      <c r="D18" s="54" t="s">
        <v>11</v>
      </c>
      <c r="E18" s="31">
        <f>SUM(E9:E16)</f>
        <v>2656058835</v>
      </c>
      <c r="F18" s="214">
        <f>SUM(F9:F16)</f>
        <v>100</v>
      </c>
      <c r="G18" s="55" t="s">
        <v>11</v>
      </c>
    </row>
    <row r="19" spans="1:7" x14ac:dyDescent="0.25">
      <c r="B19" s="56"/>
      <c r="E19" s="56"/>
    </row>
    <row r="20" spans="1:7" ht="13.2" customHeight="1" x14ac:dyDescent="0.25">
      <c r="A20" s="57" t="s">
        <v>146</v>
      </c>
      <c r="B20" s="57"/>
      <c r="C20" s="57"/>
      <c r="D20" s="57"/>
      <c r="E20" s="57"/>
      <c r="F20" s="57"/>
      <c r="G20" s="57"/>
    </row>
    <row r="21" spans="1:7" x14ac:dyDescent="0.25">
      <c r="E21" s="215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9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workbookViewId="0">
      <selection sqref="A1:G1"/>
    </sheetView>
  </sheetViews>
  <sheetFormatPr defaultColWidth="9.109375" defaultRowHeight="13.2" x14ac:dyDescent="0.25"/>
  <cols>
    <col min="1" max="1" width="27.21875" style="36" customWidth="1"/>
    <col min="2" max="2" width="15.6640625" style="36" customWidth="1"/>
    <col min="3" max="3" width="16.88671875" style="36" customWidth="1"/>
    <col min="4" max="4" width="3.44140625" style="36" customWidth="1"/>
    <col min="5" max="5" width="17.109375" style="36" customWidth="1"/>
    <col min="6" max="6" width="15.44140625" style="36" customWidth="1"/>
    <col min="7" max="7" width="3.44140625" style="36" customWidth="1"/>
    <col min="8" max="256" width="9.109375" style="36"/>
    <col min="257" max="257" width="27.21875" style="36" customWidth="1"/>
    <col min="258" max="258" width="15.6640625" style="36" customWidth="1"/>
    <col min="259" max="259" width="16.88671875" style="36" customWidth="1"/>
    <col min="260" max="260" width="3.44140625" style="36" customWidth="1"/>
    <col min="261" max="261" width="17.109375" style="36" customWidth="1"/>
    <col min="262" max="262" width="15.44140625" style="36" customWidth="1"/>
    <col min="263" max="263" width="3.44140625" style="36" customWidth="1"/>
    <col min="264" max="512" width="9.109375" style="36"/>
    <col min="513" max="513" width="27.21875" style="36" customWidth="1"/>
    <col min="514" max="514" width="15.6640625" style="36" customWidth="1"/>
    <col min="515" max="515" width="16.88671875" style="36" customWidth="1"/>
    <col min="516" max="516" width="3.44140625" style="36" customWidth="1"/>
    <col min="517" max="517" width="17.109375" style="36" customWidth="1"/>
    <col min="518" max="518" width="15.44140625" style="36" customWidth="1"/>
    <col min="519" max="519" width="3.44140625" style="36" customWidth="1"/>
    <col min="520" max="768" width="9.109375" style="36"/>
    <col min="769" max="769" width="27.21875" style="36" customWidth="1"/>
    <col min="770" max="770" width="15.6640625" style="36" customWidth="1"/>
    <col min="771" max="771" width="16.88671875" style="36" customWidth="1"/>
    <col min="772" max="772" width="3.44140625" style="36" customWidth="1"/>
    <col min="773" max="773" width="17.109375" style="36" customWidth="1"/>
    <col min="774" max="774" width="15.44140625" style="36" customWidth="1"/>
    <col min="775" max="775" width="3.44140625" style="36" customWidth="1"/>
    <col min="776" max="1024" width="9.109375" style="36"/>
    <col min="1025" max="1025" width="27.21875" style="36" customWidth="1"/>
    <col min="1026" max="1026" width="15.6640625" style="36" customWidth="1"/>
    <col min="1027" max="1027" width="16.88671875" style="36" customWidth="1"/>
    <col min="1028" max="1028" width="3.44140625" style="36" customWidth="1"/>
    <col min="1029" max="1029" width="17.109375" style="36" customWidth="1"/>
    <col min="1030" max="1030" width="15.44140625" style="36" customWidth="1"/>
    <col min="1031" max="1031" width="3.44140625" style="36" customWidth="1"/>
    <col min="1032" max="1280" width="9.109375" style="36"/>
    <col min="1281" max="1281" width="27.21875" style="36" customWidth="1"/>
    <col min="1282" max="1282" width="15.6640625" style="36" customWidth="1"/>
    <col min="1283" max="1283" width="16.88671875" style="36" customWidth="1"/>
    <col min="1284" max="1284" width="3.44140625" style="36" customWidth="1"/>
    <col min="1285" max="1285" width="17.109375" style="36" customWidth="1"/>
    <col min="1286" max="1286" width="15.44140625" style="36" customWidth="1"/>
    <col min="1287" max="1287" width="3.44140625" style="36" customWidth="1"/>
    <col min="1288" max="1536" width="9.109375" style="36"/>
    <col min="1537" max="1537" width="27.21875" style="36" customWidth="1"/>
    <col min="1538" max="1538" width="15.6640625" style="36" customWidth="1"/>
    <col min="1539" max="1539" width="16.88671875" style="36" customWidth="1"/>
    <col min="1540" max="1540" width="3.44140625" style="36" customWidth="1"/>
    <col min="1541" max="1541" width="17.109375" style="36" customWidth="1"/>
    <col min="1542" max="1542" width="15.44140625" style="36" customWidth="1"/>
    <col min="1543" max="1543" width="3.44140625" style="36" customWidth="1"/>
    <col min="1544" max="1792" width="9.109375" style="36"/>
    <col min="1793" max="1793" width="27.21875" style="36" customWidth="1"/>
    <col min="1794" max="1794" width="15.6640625" style="36" customWidth="1"/>
    <col min="1795" max="1795" width="16.88671875" style="36" customWidth="1"/>
    <col min="1796" max="1796" width="3.44140625" style="36" customWidth="1"/>
    <col min="1797" max="1797" width="17.109375" style="36" customWidth="1"/>
    <col min="1798" max="1798" width="15.44140625" style="36" customWidth="1"/>
    <col min="1799" max="1799" width="3.44140625" style="36" customWidth="1"/>
    <col min="1800" max="2048" width="9.109375" style="36"/>
    <col min="2049" max="2049" width="27.21875" style="36" customWidth="1"/>
    <col min="2050" max="2050" width="15.6640625" style="36" customWidth="1"/>
    <col min="2051" max="2051" width="16.88671875" style="36" customWidth="1"/>
    <col min="2052" max="2052" width="3.44140625" style="36" customWidth="1"/>
    <col min="2053" max="2053" width="17.109375" style="36" customWidth="1"/>
    <col min="2054" max="2054" width="15.44140625" style="36" customWidth="1"/>
    <col min="2055" max="2055" width="3.44140625" style="36" customWidth="1"/>
    <col min="2056" max="2304" width="9.109375" style="36"/>
    <col min="2305" max="2305" width="27.21875" style="36" customWidth="1"/>
    <col min="2306" max="2306" width="15.6640625" style="36" customWidth="1"/>
    <col min="2307" max="2307" width="16.88671875" style="36" customWidth="1"/>
    <col min="2308" max="2308" width="3.44140625" style="36" customWidth="1"/>
    <col min="2309" max="2309" width="17.109375" style="36" customWidth="1"/>
    <col min="2310" max="2310" width="15.44140625" style="36" customWidth="1"/>
    <col min="2311" max="2311" width="3.44140625" style="36" customWidth="1"/>
    <col min="2312" max="2560" width="9.109375" style="36"/>
    <col min="2561" max="2561" width="27.21875" style="36" customWidth="1"/>
    <col min="2562" max="2562" width="15.6640625" style="36" customWidth="1"/>
    <col min="2563" max="2563" width="16.88671875" style="36" customWidth="1"/>
    <col min="2564" max="2564" width="3.44140625" style="36" customWidth="1"/>
    <col min="2565" max="2565" width="17.109375" style="36" customWidth="1"/>
    <col min="2566" max="2566" width="15.44140625" style="36" customWidth="1"/>
    <col min="2567" max="2567" width="3.44140625" style="36" customWidth="1"/>
    <col min="2568" max="2816" width="9.109375" style="36"/>
    <col min="2817" max="2817" width="27.21875" style="36" customWidth="1"/>
    <col min="2818" max="2818" width="15.6640625" style="36" customWidth="1"/>
    <col min="2819" max="2819" width="16.88671875" style="36" customWidth="1"/>
    <col min="2820" max="2820" width="3.44140625" style="36" customWidth="1"/>
    <col min="2821" max="2821" width="17.109375" style="36" customWidth="1"/>
    <col min="2822" max="2822" width="15.44140625" style="36" customWidth="1"/>
    <col min="2823" max="2823" width="3.44140625" style="36" customWidth="1"/>
    <col min="2824" max="3072" width="9.109375" style="36"/>
    <col min="3073" max="3073" width="27.21875" style="36" customWidth="1"/>
    <col min="3074" max="3074" width="15.6640625" style="36" customWidth="1"/>
    <col min="3075" max="3075" width="16.88671875" style="36" customWidth="1"/>
    <col min="3076" max="3076" width="3.44140625" style="36" customWidth="1"/>
    <col min="3077" max="3077" width="17.109375" style="36" customWidth="1"/>
    <col min="3078" max="3078" width="15.44140625" style="36" customWidth="1"/>
    <col min="3079" max="3079" width="3.44140625" style="36" customWidth="1"/>
    <col min="3080" max="3328" width="9.109375" style="36"/>
    <col min="3329" max="3329" width="27.21875" style="36" customWidth="1"/>
    <col min="3330" max="3330" width="15.6640625" style="36" customWidth="1"/>
    <col min="3331" max="3331" width="16.88671875" style="36" customWidth="1"/>
    <col min="3332" max="3332" width="3.44140625" style="36" customWidth="1"/>
    <col min="3333" max="3333" width="17.109375" style="36" customWidth="1"/>
    <col min="3334" max="3334" width="15.44140625" style="36" customWidth="1"/>
    <col min="3335" max="3335" width="3.44140625" style="36" customWidth="1"/>
    <col min="3336" max="3584" width="9.109375" style="36"/>
    <col min="3585" max="3585" width="27.21875" style="36" customWidth="1"/>
    <col min="3586" max="3586" width="15.6640625" style="36" customWidth="1"/>
    <col min="3587" max="3587" width="16.88671875" style="36" customWidth="1"/>
    <col min="3588" max="3588" width="3.44140625" style="36" customWidth="1"/>
    <col min="3589" max="3589" width="17.109375" style="36" customWidth="1"/>
    <col min="3590" max="3590" width="15.44140625" style="36" customWidth="1"/>
    <col min="3591" max="3591" width="3.44140625" style="36" customWidth="1"/>
    <col min="3592" max="3840" width="9.109375" style="36"/>
    <col min="3841" max="3841" width="27.21875" style="36" customWidth="1"/>
    <col min="3842" max="3842" width="15.6640625" style="36" customWidth="1"/>
    <col min="3843" max="3843" width="16.88671875" style="36" customWidth="1"/>
    <col min="3844" max="3844" width="3.44140625" style="36" customWidth="1"/>
    <col min="3845" max="3845" width="17.109375" style="36" customWidth="1"/>
    <col min="3846" max="3846" width="15.44140625" style="36" customWidth="1"/>
    <col min="3847" max="3847" width="3.44140625" style="36" customWidth="1"/>
    <col min="3848" max="4096" width="9.109375" style="36"/>
    <col min="4097" max="4097" width="27.21875" style="36" customWidth="1"/>
    <col min="4098" max="4098" width="15.6640625" style="36" customWidth="1"/>
    <col min="4099" max="4099" width="16.88671875" style="36" customWidth="1"/>
    <col min="4100" max="4100" width="3.44140625" style="36" customWidth="1"/>
    <col min="4101" max="4101" width="17.109375" style="36" customWidth="1"/>
    <col min="4102" max="4102" width="15.44140625" style="36" customWidth="1"/>
    <col min="4103" max="4103" width="3.44140625" style="36" customWidth="1"/>
    <col min="4104" max="4352" width="9.109375" style="36"/>
    <col min="4353" max="4353" width="27.21875" style="36" customWidth="1"/>
    <col min="4354" max="4354" width="15.6640625" style="36" customWidth="1"/>
    <col min="4355" max="4355" width="16.88671875" style="36" customWidth="1"/>
    <col min="4356" max="4356" width="3.44140625" style="36" customWidth="1"/>
    <col min="4357" max="4357" width="17.109375" style="36" customWidth="1"/>
    <col min="4358" max="4358" width="15.44140625" style="36" customWidth="1"/>
    <col min="4359" max="4359" width="3.44140625" style="36" customWidth="1"/>
    <col min="4360" max="4608" width="9.109375" style="36"/>
    <col min="4609" max="4609" width="27.21875" style="36" customWidth="1"/>
    <col min="4610" max="4610" width="15.6640625" style="36" customWidth="1"/>
    <col min="4611" max="4611" width="16.88671875" style="36" customWidth="1"/>
    <col min="4612" max="4612" width="3.44140625" style="36" customWidth="1"/>
    <col min="4613" max="4613" width="17.109375" style="36" customWidth="1"/>
    <col min="4614" max="4614" width="15.44140625" style="36" customWidth="1"/>
    <col min="4615" max="4615" width="3.44140625" style="36" customWidth="1"/>
    <col min="4616" max="4864" width="9.109375" style="36"/>
    <col min="4865" max="4865" width="27.21875" style="36" customWidth="1"/>
    <col min="4866" max="4866" width="15.6640625" style="36" customWidth="1"/>
    <col min="4867" max="4867" width="16.88671875" style="36" customWidth="1"/>
    <col min="4868" max="4868" width="3.44140625" style="36" customWidth="1"/>
    <col min="4869" max="4869" width="17.109375" style="36" customWidth="1"/>
    <col min="4870" max="4870" width="15.44140625" style="36" customWidth="1"/>
    <col min="4871" max="4871" width="3.44140625" style="36" customWidth="1"/>
    <col min="4872" max="5120" width="9.109375" style="36"/>
    <col min="5121" max="5121" width="27.21875" style="36" customWidth="1"/>
    <col min="5122" max="5122" width="15.6640625" style="36" customWidth="1"/>
    <col min="5123" max="5123" width="16.88671875" style="36" customWidth="1"/>
    <col min="5124" max="5124" width="3.44140625" style="36" customWidth="1"/>
    <col min="5125" max="5125" width="17.109375" style="36" customWidth="1"/>
    <col min="5126" max="5126" width="15.44140625" style="36" customWidth="1"/>
    <col min="5127" max="5127" width="3.44140625" style="36" customWidth="1"/>
    <col min="5128" max="5376" width="9.109375" style="36"/>
    <col min="5377" max="5377" width="27.21875" style="36" customWidth="1"/>
    <col min="5378" max="5378" width="15.6640625" style="36" customWidth="1"/>
    <col min="5379" max="5379" width="16.88671875" style="36" customWidth="1"/>
    <col min="5380" max="5380" width="3.44140625" style="36" customWidth="1"/>
    <col min="5381" max="5381" width="17.109375" style="36" customWidth="1"/>
    <col min="5382" max="5382" width="15.44140625" style="36" customWidth="1"/>
    <col min="5383" max="5383" width="3.44140625" style="36" customWidth="1"/>
    <col min="5384" max="5632" width="9.109375" style="36"/>
    <col min="5633" max="5633" width="27.21875" style="36" customWidth="1"/>
    <col min="5634" max="5634" width="15.6640625" style="36" customWidth="1"/>
    <col min="5635" max="5635" width="16.88671875" style="36" customWidth="1"/>
    <col min="5636" max="5636" width="3.44140625" style="36" customWidth="1"/>
    <col min="5637" max="5637" width="17.109375" style="36" customWidth="1"/>
    <col min="5638" max="5638" width="15.44140625" style="36" customWidth="1"/>
    <col min="5639" max="5639" width="3.44140625" style="36" customWidth="1"/>
    <col min="5640" max="5888" width="9.109375" style="36"/>
    <col min="5889" max="5889" width="27.21875" style="36" customWidth="1"/>
    <col min="5890" max="5890" width="15.6640625" style="36" customWidth="1"/>
    <col min="5891" max="5891" width="16.88671875" style="36" customWidth="1"/>
    <col min="5892" max="5892" width="3.44140625" style="36" customWidth="1"/>
    <col min="5893" max="5893" width="17.109375" style="36" customWidth="1"/>
    <col min="5894" max="5894" width="15.44140625" style="36" customWidth="1"/>
    <col min="5895" max="5895" width="3.44140625" style="36" customWidth="1"/>
    <col min="5896" max="6144" width="9.109375" style="36"/>
    <col min="6145" max="6145" width="27.21875" style="36" customWidth="1"/>
    <col min="6146" max="6146" width="15.6640625" style="36" customWidth="1"/>
    <col min="6147" max="6147" width="16.88671875" style="36" customWidth="1"/>
    <col min="6148" max="6148" width="3.44140625" style="36" customWidth="1"/>
    <col min="6149" max="6149" width="17.109375" style="36" customWidth="1"/>
    <col min="6150" max="6150" width="15.44140625" style="36" customWidth="1"/>
    <col min="6151" max="6151" width="3.44140625" style="36" customWidth="1"/>
    <col min="6152" max="6400" width="9.109375" style="36"/>
    <col min="6401" max="6401" width="27.21875" style="36" customWidth="1"/>
    <col min="6402" max="6402" width="15.6640625" style="36" customWidth="1"/>
    <col min="6403" max="6403" width="16.88671875" style="36" customWidth="1"/>
    <col min="6404" max="6404" width="3.44140625" style="36" customWidth="1"/>
    <col min="6405" max="6405" width="17.109375" style="36" customWidth="1"/>
    <col min="6406" max="6406" width="15.44140625" style="36" customWidth="1"/>
    <col min="6407" max="6407" width="3.44140625" style="36" customWidth="1"/>
    <col min="6408" max="6656" width="9.109375" style="36"/>
    <col min="6657" max="6657" width="27.21875" style="36" customWidth="1"/>
    <col min="6658" max="6658" width="15.6640625" style="36" customWidth="1"/>
    <col min="6659" max="6659" width="16.88671875" style="36" customWidth="1"/>
    <col min="6660" max="6660" width="3.44140625" style="36" customWidth="1"/>
    <col min="6661" max="6661" width="17.109375" style="36" customWidth="1"/>
    <col min="6662" max="6662" width="15.44140625" style="36" customWidth="1"/>
    <col min="6663" max="6663" width="3.44140625" style="36" customWidth="1"/>
    <col min="6664" max="6912" width="9.109375" style="36"/>
    <col min="6913" max="6913" width="27.21875" style="36" customWidth="1"/>
    <col min="6914" max="6914" width="15.6640625" style="36" customWidth="1"/>
    <col min="6915" max="6915" width="16.88671875" style="36" customWidth="1"/>
    <col min="6916" max="6916" width="3.44140625" style="36" customWidth="1"/>
    <col min="6917" max="6917" width="17.109375" style="36" customWidth="1"/>
    <col min="6918" max="6918" width="15.44140625" style="36" customWidth="1"/>
    <col min="6919" max="6919" width="3.44140625" style="36" customWidth="1"/>
    <col min="6920" max="7168" width="9.109375" style="36"/>
    <col min="7169" max="7169" width="27.21875" style="36" customWidth="1"/>
    <col min="7170" max="7170" width="15.6640625" style="36" customWidth="1"/>
    <col min="7171" max="7171" width="16.88671875" style="36" customWidth="1"/>
    <col min="7172" max="7172" width="3.44140625" style="36" customWidth="1"/>
    <col min="7173" max="7173" width="17.109375" style="36" customWidth="1"/>
    <col min="7174" max="7174" width="15.44140625" style="36" customWidth="1"/>
    <col min="7175" max="7175" width="3.44140625" style="36" customWidth="1"/>
    <col min="7176" max="7424" width="9.109375" style="36"/>
    <col min="7425" max="7425" width="27.21875" style="36" customWidth="1"/>
    <col min="7426" max="7426" width="15.6640625" style="36" customWidth="1"/>
    <col min="7427" max="7427" width="16.88671875" style="36" customWidth="1"/>
    <col min="7428" max="7428" width="3.44140625" style="36" customWidth="1"/>
    <col min="7429" max="7429" width="17.109375" style="36" customWidth="1"/>
    <col min="7430" max="7430" width="15.44140625" style="36" customWidth="1"/>
    <col min="7431" max="7431" width="3.44140625" style="36" customWidth="1"/>
    <col min="7432" max="7680" width="9.109375" style="36"/>
    <col min="7681" max="7681" width="27.21875" style="36" customWidth="1"/>
    <col min="7682" max="7682" width="15.6640625" style="36" customWidth="1"/>
    <col min="7683" max="7683" width="16.88671875" style="36" customWidth="1"/>
    <col min="7684" max="7684" width="3.44140625" style="36" customWidth="1"/>
    <col min="7685" max="7685" width="17.109375" style="36" customWidth="1"/>
    <col min="7686" max="7686" width="15.44140625" style="36" customWidth="1"/>
    <col min="7687" max="7687" width="3.44140625" style="36" customWidth="1"/>
    <col min="7688" max="7936" width="9.109375" style="36"/>
    <col min="7937" max="7937" width="27.21875" style="36" customWidth="1"/>
    <col min="7938" max="7938" width="15.6640625" style="36" customWidth="1"/>
    <col min="7939" max="7939" width="16.88671875" style="36" customWidth="1"/>
    <col min="7940" max="7940" width="3.44140625" style="36" customWidth="1"/>
    <col min="7941" max="7941" width="17.109375" style="36" customWidth="1"/>
    <col min="7942" max="7942" width="15.44140625" style="36" customWidth="1"/>
    <col min="7943" max="7943" width="3.44140625" style="36" customWidth="1"/>
    <col min="7944" max="8192" width="9.109375" style="36"/>
    <col min="8193" max="8193" width="27.21875" style="36" customWidth="1"/>
    <col min="8194" max="8194" width="15.6640625" style="36" customWidth="1"/>
    <col min="8195" max="8195" width="16.88671875" style="36" customWidth="1"/>
    <col min="8196" max="8196" width="3.44140625" style="36" customWidth="1"/>
    <col min="8197" max="8197" width="17.109375" style="36" customWidth="1"/>
    <col min="8198" max="8198" width="15.44140625" style="36" customWidth="1"/>
    <col min="8199" max="8199" width="3.44140625" style="36" customWidth="1"/>
    <col min="8200" max="8448" width="9.109375" style="36"/>
    <col min="8449" max="8449" width="27.21875" style="36" customWidth="1"/>
    <col min="8450" max="8450" width="15.6640625" style="36" customWidth="1"/>
    <col min="8451" max="8451" width="16.88671875" style="36" customWidth="1"/>
    <col min="8452" max="8452" width="3.44140625" style="36" customWidth="1"/>
    <col min="8453" max="8453" width="17.109375" style="36" customWidth="1"/>
    <col min="8454" max="8454" width="15.44140625" style="36" customWidth="1"/>
    <col min="8455" max="8455" width="3.44140625" style="36" customWidth="1"/>
    <col min="8456" max="8704" width="9.109375" style="36"/>
    <col min="8705" max="8705" width="27.21875" style="36" customWidth="1"/>
    <col min="8706" max="8706" width="15.6640625" style="36" customWidth="1"/>
    <col min="8707" max="8707" width="16.88671875" style="36" customWidth="1"/>
    <col min="8708" max="8708" width="3.44140625" style="36" customWidth="1"/>
    <col min="8709" max="8709" width="17.109375" style="36" customWidth="1"/>
    <col min="8710" max="8710" width="15.44140625" style="36" customWidth="1"/>
    <col min="8711" max="8711" width="3.44140625" style="36" customWidth="1"/>
    <col min="8712" max="8960" width="9.109375" style="36"/>
    <col min="8961" max="8961" width="27.21875" style="36" customWidth="1"/>
    <col min="8962" max="8962" width="15.6640625" style="36" customWidth="1"/>
    <col min="8963" max="8963" width="16.88671875" style="36" customWidth="1"/>
    <col min="8964" max="8964" width="3.44140625" style="36" customWidth="1"/>
    <col min="8965" max="8965" width="17.109375" style="36" customWidth="1"/>
    <col min="8966" max="8966" width="15.44140625" style="36" customWidth="1"/>
    <col min="8967" max="8967" width="3.44140625" style="36" customWidth="1"/>
    <col min="8968" max="9216" width="9.109375" style="36"/>
    <col min="9217" max="9217" width="27.21875" style="36" customWidth="1"/>
    <col min="9218" max="9218" width="15.6640625" style="36" customWidth="1"/>
    <col min="9219" max="9219" width="16.88671875" style="36" customWidth="1"/>
    <col min="9220" max="9220" width="3.44140625" style="36" customWidth="1"/>
    <col min="9221" max="9221" width="17.109375" style="36" customWidth="1"/>
    <col min="9222" max="9222" width="15.44140625" style="36" customWidth="1"/>
    <col min="9223" max="9223" width="3.44140625" style="36" customWidth="1"/>
    <col min="9224" max="9472" width="9.109375" style="36"/>
    <col min="9473" max="9473" width="27.21875" style="36" customWidth="1"/>
    <col min="9474" max="9474" width="15.6640625" style="36" customWidth="1"/>
    <col min="9475" max="9475" width="16.88671875" style="36" customWidth="1"/>
    <col min="9476" max="9476" width="3.44140625" style="36" customWidth="1"/>
    <col min="9477" max="9477" width="17.109375" style="36" customWidth="1"/>
    <col min="9478" max="9478" width="15.44140625" style="36" customWidth="1"/>
    <col min="9479" max="9479" width="3.44140625" style="36" customWidth="1"/>
    <col min="9480" max="9728" width="9.109375" style="36"/>
    <col min="9729" max="9729" width="27.21875" style="36" customWidth="1"/>
    <col min="9730" max="9730" width="15.6640625" style="36" customWidth="1"/>
    <col min="9731" max="9731" width="16.88671875" style="36" customWidth="1"/>
    <col min="9732" max="9732" width="3.44140625" style="36" customWidth="1"/>
    <col min="9733" max="9733" width="17.109375" style="36" customWidth="1"/>
    <col min="9734" max="9734" width="15.44140625" style="36" customWidth="1"/>
    <col min="9735" max="9735" width="3.44140625" style="36" customWidth="1"/>
    <col min="9736" max="9984" width="9.109375" style="36"/>
    <col min="9985" max="9985" width="27.21875" style="36" customWidth="1"/>
    <col min="9986" max="9986" width="15.6640625" style="36" customWidth="1"/>
    <col min="9987" max="9987" width="16.88671875" style="36" customWidth="1"/>
    <col min="9988" max="9988" width="3.44140625" style="36" customWidth="1"/>
    <col min="9989" max="9989" width="17.109375" style="36" customWidth="1"/>
    <col min="9990" max="9990" width="15.44140625" style="36" customWidth="1"/>
    <col min="9991" max="9991" width="3.44140625" style="36" customWidth="1"/>
    <col min="9992" max="10240" width="9.109375" style="36"/>
    <col min="10241" max="10241" width="27.21875" style="36" customWidth="1"/>
    <col min="10242" max="10242" width="15.6640625" style="36" customWidth="1"/>
    <col min="10243" max="10243" width="16.88671875" style="36" customWidth="1"/>
    <col min="10244" max="10244" width="3.44140625" style="36" customWidth="1"/>
    <col min="10245" max="10245" width="17.109375" style="36" customWidth="1"/>
    <col min="10246" max="10246" width="15.44140625" style="36" customWidth="1"/>
    <col min="10247" max="10247" width="3.44140625" style="36" customWidth="1"/>
    <col min="10248" max="10496" width="9.109375" style="36"/>
    <col min="10497" max="10497" width="27.21875" style="36" customWidth="1"/>
    <col min="10498" max="10498" width="15.6640625" style="36" customWidth="1"/>
    <col min="10499" max="10499" width="16.88671875" style="36" customWidth="1"/>
    <col min="10500" max="10500" width="3.44140625" style="36" customWidth="1"/>
    <col min="10501" max="10501" width="17.109375" style="36" customWidth="1"/>
    <col min="10502" max="10502" width="15.44140625" style="36" customWidth="1"/>
    <col min="10503" max="10503" width="3.44140625" style="36" customWidth="1"/>
    <col min="10504" max="10752" width="9.109375" style="36"/>
    <col min="10753" max="10753" width="27.21875" style="36" customWidth="1"/>
    <col min="10754" max="10754" width="15.6640625" style="36" customWidth="1"/>
    <col min="10755" max="10755" width="16.88671875" style="36" customWidth="1"/>
    <col min="10756" max="10756" width="3.44140625" style="36" customWidth="1"/>
    <col min="10757" max="10757" width="17.109375" style="36" customWidth="1"/>
    <col min="10758" max="10758" width="15.44140625" style="36" customWidth="1"/>
    <col min="10759" max="10759" width="3.44140625" style="36" customWidth="1"/>
    <col min="10760" max="11008" width="9.109375" style="36"/>
    <col min="11009" max="11009" width="27.21875" style="36" customWidth="1"/>
    <col min="11010" max="11010" width="15.6640625" style="36" customWidth="1"/>
    <col min="11011" max="11011" width="16.88671875" style="36" customWidth="1"/>
    <col min="11012" max="11012" width="3.44140625" style="36" customWidth="1"/>
    <col min="11013" max="11013" width="17.109375" style="36" customWidth="1"/>
    <col min="11014" max="11014" width="15.44140625" style="36" customWidth="1"/>
    <col min="11015" max="11015" width="3.44140625" style="36" customWidth="1"/>
    <col min="11016" max="11264" width="9.109375" style="36"/>
    <col min="11265" max="11265" width="27.21875" style="36" customWidth="1"/>
    <col min="11266" max="11266" width="15.6640625" style="36" customWidth="1"/>
    <col min="11267" max="11267" width="16.88671875" style="36" customWidth="1"/>
    <col min="11268" max="11268" width="3.44140625" style="36" customWidth="1"/>
    <col min="11269" max="11269" width="17.109375" style="36" customWidth="1"/>
    <col min="11270" max="11270" width="15.44140625" style="36" customWidth="1"/>
    <col min="11271" max="11271" width="3.44140625" style="36" customWidth="1"/>
    <col min="11272" max="11520" width="9.109375" style="36"/>
    <col min="11521" max="11521" width="27.21875" style="36" customWidth="1"/>
    <col min="11522" max="11522" width="15.6640625" style="36" customWidth="1"/>
    <col min="11523" max="11523" width="16.88671875" style="36" customWidth="1"/>
    <col min="11524" max="11524" width="3.44140625" style="36" customWidth="1"/>
    <col min="11525" max="11525" width="17.109375" style="36" customWidth="1"/>
    <col min="11526" max="11526" width="15.44140625" style="36" customWidth="1"/>
    <col min="11527" max="11527" width="3.44140625" style="36" customWidth="1"/>
    <col min="11528" max="11776" width="9.109375" style="36"/>
    <col min="11777" max="11777" width="27.21875" style="36" customWidth="1"/>
    <col min="11778" max="11778" width="15.6640625" style="36" customWidth="1"/>
    <col min="11779" max="11779" width="16.88671875" style="36" customWidth="1"/>
    <col min="11780" max="11780" width="3.44140625" style="36" customWidth="1"/>
    <col min="11781" max="11781" width="17.109375" style="36" customWidth="1"/>
    <col min="11782" max="11782" width="15.44140625" style="36" customWidth="1"/>
    <col min="11783" max="11783" width="3.44140625" style="36" customWidth="1"/>
    <col min="11784" max="12032" width="9.109375" style="36"/>
    <col min="12033" max="12033" width="27.21875" style="36" customWidth="1"/>
    <col min="12034" max="12034" width="15.6640625" style="36" customWidth="1"/>
    <col min="12035" max="12035" width="16.88671875" style="36" customWidth="1"/>
    <col min="12036" max="12036" width="3.44140625" style="36" customWidth="1"/>
    <col min="12037" max="12037" width="17.109375" style="36" customWidth="1"/>
    <col min="12038" max="12038" width="15.44140625" style="36" customWidth="1"/>
    <col min="12039" max="12039" width="3.44140625" style="36" customWidth="1"/>
    <col min="12040" max="12288" width="9.109375" style="36"/>
    <col min="12289" max="12289" width="27.21875" style="36" customWidth="1"/>
    <col min="12290" max="12290" width="15.6640625" style="36" customWidth="1"/>
    <col min="12291" max="12291" width="16.88671875" style="36" customWidth="1"/>
    <col min="12292" max="12292" width="3.44140625" style="36" customWidth="1"/>
    <col min="12293" max="12293" width="17.109375" style="36" customWidth="1"/>
    <col min="12294" max="12294" width="15.44140625" style="36" customWidth="1"/>
    <col min="12295" max="12295" width="3.44140625" style="36" customWidth="1"/>
    <col min="12296" max="12544" width="9.109375" style="36"/>
    <col min="12545" max="12545" width="27.21875" style="36" customWidth="1"/>
    <col min="12546" max="12546" width="15.6640625" style="36" customWidth="1"/>
    <col min="12547" max="12547" width="16.88671875" style="36" customWidth="1"/>
    <col min="12548" max="12548" width="3.44140625" style="36" customWidth="1"/>
    <col min="12549" max="12549" width="17.109375" style="36" customWidth="1"/>
    <col min="12550" max="12550" width="15.44140625" style="36" customWidth="1"/>
    <col min="12551" max="12551" width="3.44140625" style="36" customWidth="1"/>
    <col min="12552" max="12800" width="9.109375" style="36"/>
    <col min="12801" max="12801" width="27.21875" style="36" customWidth="1"/>
    <col min="12802" max="12802" width="15.6640625" style="36" customWidth="1"/>
    <col min="12803" max="12803" width="16.88671875" style="36" customWidth="1"/>
    <col min="12804" max="12804" width="3.44140625" style="36" customWidth="1"/>
    <col min="12805" max="12805" width="17.109375" style="36" customWidth="1"/>
    <col min="12806" max="12806" width="15.44140625" style="36" customWidth="1"/>
    <col min="12807" max="12807" width="3.44140625" style="36" customWidth="1"/>
    <col min="12808" max="13056" width="9.109375" style="36"/>
    <col min="13057" max="13057" width="27.21875" style="36" customWidth="1"/>
    <col min="13058" max="13058" width="15.6640625" style="36" customWidth="1"/>
    <col min="13059" max="13059" width="16.88671875" style="36" customWidth="1"/>
    <col min="13060" max="13060" width="3.44140625" style="36" customWidth="1"/>
    <col min="13061" max="13061" width="17.109375" style="36" customWidth="1"/>
    <col min="13062" max="13062" width="15.44140625" style="36" customWidth="1"/>
    <col min="13063" max="13063" width="3.44140625" style="36" customWidth="1"/>
    <col min="13064" max="13312" width="9.109375" style="36"/>
    <col min="13313" max="13313" width="27.21875" style="36" customWidth="1"/>
    <col min="13314" max="13314" width="15.6640625" style="36" customWidth="1"/>
    <col min="13315" max="13315" width="16.88671875" style="36" customWidth="1"/>
    <col min="13316" max="13316" width="3.44140625" style="36" customWidth="1"/>
    <col min="13317" max="13317" width="17.109375" style="36" customWidth="1"/>
    <col min="13318" max="13318" width="15.44140625" style="36" customWidth="1"/>
    <col min="13319" max="13319" width="3.44140625" style="36" customWidth="1"/>
    <col min="13320" max="13568" width="9.109375" style="36"/>
    <col min="13569" max="13569" width="27.21875" style="36" customWidth="1"/>
    <col min="13570" max="13570" width="15.6640625" style="36" customWidth="1"/>
    <col min="13571" max="13571" width="16.88671875" style="36" customWidth="1"/>
    <col min="13572" max="13572" width="3.44140625" style="36" customWidth="1"/>
    <col min="13573" max="13573" width="17.109375" style="36" customWidth="1"/>
    <col min="13574" max="13574" width="15.44140625" style="36" customWidth="1"/>
    <col min="13575" max="13575" width="3.44140625" style="36" customWidth="1"/>
    <col min="13576" max="13824" width="9.109375" style="36"/>
    <col min="13825" max="13825" width="27.21875" style="36" customWidth="1"/>
    <col min="13826" max="13826" width="15.6640625" style="36" customWidth="1"/>
    <col min="13827" max="13827" width="16.88671875" style="36" customWidth="1"/>
    <col min="13828" max="13828" width="3.44140625" style="36" customWidth="1"/>
    <col min="13829" max="13829" width="17.109375" style="36" customWidth="1"/>
    <col min="13830" max="13830" width="15.44140625" style="36" customWidth="1"/>
    <col min="13831" max="13831" width="3.44140625" style="36" customWidth="1"/>
    <col min="13832" max="14080" width="9.109375" style="36"/>
    <col min="14081" max="14081" width="27.21875" style="36" customWidth="1"/>
    <col min="14082" max="14082" width="15.6640625" style="36" customWidth="1"/>
    <col min="14083" max="14083" width="16.88671875" style="36" customWidth="1"/>
    <col min="14084" max="14084" width="3.44140625" style="36" customWidth="1"/>
    <col min="14085" max="14085" width="17.109375" style="36" customWidth="1"/>
    <col min="14086" max="14086" width="15.44140625" style="36" customWidth="1"/>
    <col min="14087" max="14087" width="3.44140625" style="36" customWidth="1"/>
    <col min="14088" max="14336" width="9.109375" style="36"/>
    <col min="14337" max="14337" width="27.21875" style="36" customWidth="1"/>
    <col min="14338" max="14338" width="15.6640625" style="36" customWidth="1"/>
    <col min="14339" max="14339" width="16.88671875" style="36" customWidth="1"/>
    <col min="14340" max="14340" width="3.44140625" style="36" customWidth="1"/>
    <col min="14341" max="14341" width="17.109375" style="36" customWidth="1"/>
    <col min="14342" max="14342" width="15.44140625" style="36" customWidth="1"/>
    <col min="14343" max="14343" width="3.44140625" style="36" customWidth="1"/>
    <col min="14344" max="14592" width="9.109375" style="36"/>
    <col min="14593" max="14593" width="27.21875" style="36" customWidth="1"/>
    <col min="14594" max="14594" width="15.6640625" style="36" customWidth="1"/>
    <col min="14595" max="14595" width="16.88671875" style="36" customWidth="1"/>
    <col min="14596" max="14596" width="3.44140625" style="36" customWidth="1"/>
    <col min="14597" max="14597" width="17.109375" style="36" customWidth="1"/>
    <col min="14598" max="14598" width="15.44140625" style="36" customWidth="1"/>
    <col min="14599" max="14599" width="3.44140625" style="36" customWidth="1"/>
    <col min="14600" max="14848" width="9.109375" style="36"/>
    <col min="14849" max="14849" width="27.21875" style="36" customWidth="1"/>
    <col min="14850" max="14850" width="15.6640625" style="36" customWidth="1"/>
    <col min="14851" max="14851" width="16.88671875" style="36" customWidth="1"/>
    <col min="14852" max="14852" width="3.44140625" style="36" customWidth="1"/>
    <col min="14853" max="14853" width="17.109375" style="36" customWidth="1"/>
    <col min="14854" max="14854" width="15.44140625" style="36" customWidth="1"/>
    <col min="14855" max="14855" width="3.44140625" style="36" customWidth="1"/>
    <col min="14856" max="15104" width="9.109375" style="36"/>
    <col min="15105" max="15105" width="27.21875" style="36" customWidth="1"/>
    <col min="15106" max="15106" width="15.6640625" style="36" customWidth="1"/>
    <col min="15107" max="15107" width="16.88671875" style="36" customWidth="1"/>
    <col min="15108" max="15108" width="3.44140625" style="36" customWidth="1"/>
    <col min="15109" max="15109" width="17.109375" style="36" customWidth="1"/>
    <col min="15110" max="15110" width="15.44140625" style="36" customWidth="1"/>
    <col min="15111" max="15111" width="3.44140625" style="36" customWidth="1"/>
    <col min="15112" max="15360" width="9.109375" style="36"/>
    <col min="15361" max="15361" width="27.21875" style="36" customWidth="1"/>
    <col min="15362" max="15362" width="15.6640625" style="36" customWidth="1"/>
    <col min="15363" max="15363" width="16.88671875" style="36" customWidth="1"/>
    <col min="15364" max="15364" width="3.44140625" style="36" customWidth="1"/>
    <col min="15365" max="15365" width="17.109375" style="36" customWidth="1"/>
    <col min="15366" max="15366" width="15.44140625" style="36" customWidth="1"/>
    <col min="15367" max="15367" width="3.44140625" style="36" customWidth="1"/>
    <col min="15368" max="15616" width="9.109375" style="36"/>
    <col min="15617" max="15617" width="27.21875" style="36" customWidth="1"/>
    <col min="15618" max="15618" width="15.6640625" style="36" customWidth="1"/>
    <col min="15619" max="15619" width="16.88671875" style="36" customWidth="1"/>
    <col min="15620" max="15620" width="3.44140625" style="36" customWidth="1"/>
    <col min="15621" max="15621" width="17.109375" style="36" customWidth="1"/>
    <col min="15622" max="15622" width="15.44140625" style="36" customWidth="1"/>
    <col min="15623" max="15623" width="3.44140625" style="36" customWidth="1"/>
    <col min="15624" max="15872" width="9.109375" style="36"/>
    <col min="15873" max="15873" width="27.21875" style="36" customWidth="1"/>
    <col min="15874" max="15874" width="15.6640625" style="36" customWidth="1"/>
    <col min="15875" max="15875" width="16.88671875" style="36" customWidth="1"/>
    <col min="15876" max="15876" width="3.44140625" style="36" customWidth="1"/>
    <col min="15877" max="15877" width="17.109375" style="36" customWidth="1"/>
    <col min="15878" max="15878" width="15.44140625" style="36" customWidth="1"/>
    <col min="15879" max="15879" width="3.44140625" style="36" customWidth="1"/>
    <col min="15880" max="16128" width="9.109375" style="36"/>
    <col min="16129" max="16129" width="27.21875" style="36" customWidth="1"/>
    <col min="16130" max="16130" width="15.6640625" style="36" customWidth="1"/>
    <col min="16131" max="16131" width="16.88671875" style="36" customWidth="1"/>
    <col min="16132" max="16132" width="3.44140625" style="36" customWidth="1"/>
    <col min="16133" max="16133" width="17.109375" style="36" customWidth="1"/>
    <col min="16134" max="16134" width="15.44140625" style="36" customWidth="1"/>
    <col min="16135" max="16135" width="3.44140625" style="36" customWidth="1"/>
    <col min="16136" max="16384" width="9.109375" style="36"/>
  </cols>
  <sheetData>
    <row r="1" spans="1:7" ht="21" x14ac:dyDescent="0.4">
      <c r="A1" s="1" t="s">
        <v>76</v>
      </c>
      <c r="B1" s="1"/>
      <c r="C1" s="1"/>
      <c r="D1" s="1"/>
      <c r="E1" s="1"/>
      <c r="F1" s="1"/>
      <c r="G1" s="1"/>
    </row>
    <row r="2" spans="1:7" ht="21" x14ac:dyDescent="0.4">
      <c r="A2" s="1" t="s">
        <v>1</v>
      </c>
      <c r="B2" s="1"/>
      <c r="C2" s="1"/>
      <c r="D2" s="1"/>
      <c r="E2" s="1"/>
      <c r="F2" s="1"/>
      <c r="G2" s="1"/>
    </row>
    <row r="4" spans="1:7" ht="17.399999999999999" x14ac:dyDescent="0.3">
      <c r="A4" s="3" t="s">
        <v>147</v>
      </c>
      <c r="B4" s="216"/>
      <c r="C4" s="3"/>
      <c r="D4" s="3"/>
      <c r="E4" s="3"/>
      <c r="F4" s="3"/>
      <c r="G4" s="3"/>
    </row>
    <row r="5" spans="1:7" ht="17.399999999999999" x14ac:dyDescent="0.3">
      <c r="A5" s="3" t="s">
        <v>148</v>
      </c>
      <c r="B5" s="3"/>
      <c r="C5" s="3"/>
      <c r="D5" s="3"/>
      <c r="E5" s="3"/>
      <c r="F5" s="3"/>
      <c r="G5" s="3"/>
    </row>
    <row r="6" spans="1:7" ht="17.399999999999999" x14ac:dyDescent="0.3">
      <c r="A6" s="3" t="s">
        <v>149</v>
      </c>
      <c r="B6" s="3"/>
      <c r="C6" s="3"/>
      <c r="D6" s="3"/>
      <c r="E6" s="3"/>
      <c r="F6" s="3"/>
      <c r="G6" s="3"/>
    </row>
    <row r="7" spans="1:7" ht="15" x14ac:dyDescent="0.25">
      <c r="A7" s="4" t="s">
        <v>4</v>
      </c>
      <c r="B7" s="4"/>
      <c r="C7" s="4"/>
      <c r="D7" s="4"/>
      <c r="E7" s="4"/>
      <c r="F7" s="4"/>
      <c r="G7" s="4"/>
    </row>
    <row r="8" spans="1:7" x14ac:dyDescent="0.25">
      <c r="A8" s="73"/>
      <c r="B8" s="73"/>
      <c r="C8" s="73"/>
      <c r="D8" s="73"/>
      <c r="E8" s="73"/>
      <c r="F8" s="73"/>
      <c r="G8" s="73"/>
    </row>
    <row r="9" spans="1:7" ht="15.6" x14ac:dyDescent="0.3">
      <c r="A9" s="70"/>
      <c r="B9" s="217" t="s">
        <v>150</v>
      </c>
      <c r="C9" s="218"/>
      <c r="D9" s="219"/>
      <c r="E9" s="217" t="s">
        <v>151</v>
      </c>
      <c r="F9" s="218"/>
      <c r="G9" s="219"/>
    </row>
    <row r="10" spans="1:7" ht="15.6" x14ac:dyDescent="0.3">
      <c r="A10" s="10" t="s">
        <v>6</v>
      </c>
      <c r="B10" s="11" t="s">
        <v>7</v>
      </c>
      <c r="C10" s="12" t="s">
        <v>9</v>
      </c>
      <c r="D10" s="78"/>
      <c r="E10" s="11" t="s">
        <v>7</v>
      </c>
      <c r="F10" s="12" t="s">
        <v>9</v>
      </c>
      <c r="G10" s="78"/>
    </row>
    <row r="11" spans="1:7" ht="28.8" customHeight="1" x14ac:dyDescent="0.3">
      <c r="A11" s="46" t="s">
        <v>10</v>
      </c>
      <c r="B11" s="47">
        <v>1903</v>
      </c>
      <c r="C11" s="80">
        <v>470233463</v>
      </c>
      <c r="D11" s="81"/>
      <c r="E11" s="50">
        <v>472</v>
      </c>
      <c r="F11" s="80">
        <v>437561880</v>
      </c>
      <c r="G11" s="220"/>
    </row>
    <row r="12" spans="1:7" ht="28.8" customHeight="1" x14ac:dyDescent="0.3">
      <c r="A12" s="46" t="s">
        <v>12</v>
      </c>
      <c r="B12" s="47">
        <v>6759</v>
      </c>
      <c r="C12" s="85">
        <v>301186673</v>
      </c>
      <c r="D12" s="81"/>
      <c r="E12" s="50">
        <v>506</v>
      </c>
      <c r="F12" s="85">
        <v>190938173</v>
      </c>
      <c r="G12" s="220"/>
    </row>
    <row r="13" spans="1:7" ht="28.8" customHeight="1" x14ac:dyDescent="0.3">
      <c r="A13" s="46" t="s">
        <v>16</v>
      </c>
      <c r="B13" s="47">
        <v>1321</v>
      </c>
      <c r="C13" s="85">
        <v>173901722</v>
      </c>
      <c r="D13" s="81"/>
      <c r="E13" s="50">
        <v>247</v>
      </c>
      <c r="F13" s="85">
        <v>150979789</v>
      </c>
      <c r="G13" s="220"/>
    </row>
    <row r="14" spans="1:7" ht="28.8" customHeight="1" x14ac:dyDescent="0.3">
      <c r="A14" s="46" t="s">
        <v>98</v>
      </c>
      <c r="B14" s="47">
        <v>5244</v>
      </c>
      <c r="C14" s="85">
        <v>281472005</v>
      </c>
      <c r="D14" s="81"/>
      <c r="E14" s="50">
        <v>437</v>
      </c>
      <c r="F14" s="85">
        <v>193158492</v>
      </c>
      <c r="G14" s="220"/>
    </row>
    <row r="15" spans="1:7" ht="28.8" customHeight="1" x14ac:dyDescent="0.3">
      <c r="A15" s="46" t="s">
        <v>109</v>
      </c>
      <c r="B15" s="47">
        <v>7004</v>
      </c>
      <c r="C15" s="85">
        <v>277115639</v>
      </c>
      <c r="D15" s="81"/>
      <c r="E15" s="50">
        <v>470</v>
      </c>
      <c r="F15" s="85">
        <v>163519239</v>
      </c>
      <c r="G15" s="102"/>
    </row>
    <row r="16" spans="1:7" ht="28.8" customHeight="1" x14ac:dyDescent="0.3">
      <c r="A16" s="46" t="s">
        <v>14</v>
      </c>
      <c r="B16" s="47">
        <v>1015</v>
      </c>
      <c r="C16" s="85">
        <v>373640624</v>
      </c>
      <c r="D16" s="81"/>
      <c r="E16" s="50">
        <v>166</v>
      </c>
      <c r="F16" s="85">
        <v>356030112</v>
      </c>
      <c r="G16" s="102"/>
    </row>
    <row r="17" spans="1:7" ht="28.8" customHeight="1" x14ac:dyDescent="0.3">
      <c r="A17" s="46" t="s">
        <v>15</v>
      </c>
      <c r="B17" s="47">
        <v>5288</v>
      </c>
      <c r="C17" s="85">
        <v>425808940</v>
      </c>
      <c r="D17" s="81"/>
      <c r="E17" s="50">
        <v>550</v>
      </c>
      <c r="F17" s="85">
        <v>337121311</v>
      </c>
      <c r="G17" s="220"/>
    </row>
    <row r="18" spans="1:7" ht="28.8" customHeight="1" x14ac:dyDescent="0.3">
      <c r="A18" s="46" t="s">
        <v>17</v>
      </c>
      <c r="B18" s="47">
        <v>3042</v>
      </c>
      <c r="C18" s="85">
        <v>164539404</v>
      </c>
      <c r="D18" s="81"/>
      <c r="E18" s="50">
        <v>309</v>
      </c>
      <c r="F18" s="85">
        <v>113725870</v>
      </c>
      <c r="G18" s="102"/>
    </row>
    <row r="19" spans="1:7" ht="15.6" x14ac:dyDescent="0.3">
      <c r="A19" s="46"/>
      <c r="B19" s="108"/>
      <c r="C19" s="86"/>
      <c r="E19" s="108"/>
      <c r="G19" s="102"/>
    </row>
    <row r="20" spans="1:7" ht="15.6" x14ac:dyDescent="0.3">
      <c r="A20" s="51" t="s">
        <v>18</v>
      </c>
      <c r="B20" s="52">
        <f>SUM(B11:B18)</f>
        <v>31576</v>
      </c>
      <c r="C20" s="221">
        <f>SUM(C11:C18)</f>
        <v>2467898470</v>
      </c>
      <c r="D20" s="92"/>
      <c r="E20" s="52">
        <f>SUM(E11:E18)</f>
        <v>3157</v>
      </c>
      <c r="F20" s="91">
        <f>SUM(F11:F18)</f>
        <v>1943034866</v>
      </c>
      <c r="G20" s="92"/>
    </row>
    <row r="21" spans="1:7" x14ac:dyDescent="0.25">
      <c r="B21" s="56"/>
      <c r="C21" s="56"/>
      <c r="D21" s="56"/>
      <c r="E21" s="56"/>
      <c r="F21" s="56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workbookViewId="0">
      <selection sqref="A1:H1"/>
    </sheetView>
  </sheetViews>
  <sheetFormatPr defaultRowHeight="13.2" x14ac:dyDescent="0.25"/>
  <cols>
    <col min="1" max="1" width="16.33203125" customWidth="1"/>
    <col min="2" max="2" width="14.5546875" customWidth="1"/>
    <col min="3" max="3" width="16.33203125" customWidth="1"/>
    <col min="4" max="4" width="12" customWidth="1"/>
    <col min="5" max="5" width="3.33203125" customWidth="1"/>
    <col min="6" max="6" width="16.33203125" customWidth="1"/>
    <col min="7" max="7" width="12" customWidth="1"/>
    <col min="8" max="8" width="3.109375" customWidth="1"/>
    <col min="9" max="9" width="11.44140625" customWidth="1"/>
    <col min="257" max="257" width="16.33203125" customWidth="1"/>
    <col min="258" max="258" width="14.5546875" customWidth="1"/>
    <col min="259" max="259" width="16.33203125" customWidth="1"/>
    <col min="260" max="260" width="12" customWidth="1"/>
    <col min="261" max="261" width="3.33203125" customWidth="1"/>
    <col min="262" max="262" width="16.33203125" customWidth="1"/>
    <col min="263" max="263" width="12" customWidth="1"/>
    <col min="264" max="264" width="3.109375" customWidth="1"/>
    <col min="265" max="265" width="11.44140625" customWidth="1"/>
    <col min="513" max="513" width="16.33203125" customWidth="1"/>
    <col min="514" max="514" width="14.5546875" customWidth="1"/>
    <col min="515" max="515" width="16.33203125" customWidth="1"/>
    <col min="516" max="516" width="12" customWidth="1"/>
    <col min="517" max="517" width="3.33203125" customWidth="1"/>
    <col min="518" max="518" width="16.33203125" customWidth="1"/>
    <col min="519" max="519" width="12" customWidth="1"/>
    <col min="520" max="520" width="3.109375" customWidth="1"/>
    <col min="521" max="521" width="11.44140625" customWidth="1"/>
    <col min="769" max="769" width="16.33203125" customWidth="1"/>
    <col min="770" max="770" width="14.5546875" customWidth="1"/>
    <col min="771" max="771" width="16.33203125" customWidth="1"/>
    <col min="772" max="772" width="12" customWidth="1"/>
    <col min="773" max="773" width="3.33203125" customWidth="1"/>
    <col min="774" max="774" width="16.33203125" customWidth="1"/>
    <col min="775" max="775" width="12" customWidth="1"/>
    <col min="776" max="776" width="3.109375" customWidth="1"/>
    <col min="777" max="777" width="11.44140625" customWidth="1"/>
    <col min="1025" max="1025" width="16.33203125" customWidth="1"/>
    <col min="1026" max="1026" width="14.5546875" customWidth="1"/>
    <col min="1027" max="1027" width="16.33203125" customWidth="1"/>
    <col min="1028" max="1028" width="12" customWidth="1"/>
    <col min="1029" max="1029" width="3.33203125" customWidth="1"/>
    <col min="1030" max="1030" width="16.33203125" customWidth="1"/>
    <col min="1031" max="1031" width="12" customWidth="1"/>
    <col min="1032" max="1032" width="3.109375" customWidth="1"/>
    <col min="1033" max="1033" width="11.44140625" customWidth="1"/>
    <col min="1281" max="1281" width="16.33203125" customWidth="1"/>
    <col min="1282" max="1282" width="14.5546875" customWidth="1"/>
    <col min="1283" max="1283" width="16.33203125" customWidth="1"/>
    <col min="1284" max="1284" width="12" customWidth="1"/>
    <col min="1285" max="1285" width="3.33203125" customWidth="1"/>
    <col min="1286" max="1286" width="16.33203125" customWidth="1"/>
    <col min="1287" max="1287" width="12" customWidth="1"/>
    <col min="1288" max="1288" width="3.109375" customWidth="1"/>
    <col min="1289" max="1289" width="11.44140625" customWidth="1"/>
    <col min="1537" max="1537" width="16.33203125" customWidth="1"/>
    <col min="1538" max="1538" width="14.5546875" customWidth="1"/>
    <col min="1539" max="1539" width="16.33203125" customWidth="1"/>
    <col min="1540" max="1540" width="12" customWidth="1"/>
    <col min="1541" max="1541" width="3.33203125" customWidth="1"/>
    <col min="1542" max="1542" width="16.33203125" customWidth="1"/>
    <col min="1543" max="1543" width="12" customWidth="1"/>
    <col min="1544" max="1544" width="3.109375" customWidth="1"/>
    <col min="1545" max="1545" width="11.44140625" customWidth="1"/>
    <col min="1793" max="1793" width="16.33203125" customWidth="1"/>
    <col min="1794" max="1794" width="14.5546875" customWidth="1"/>
    <col min="1795" max="1795" width="16.33203125" customWidth="1"/>
    <col min="1796" max="1796" width="12" customWidth="1"/>
    <col min="1797" max="1797" width="3.33203125" customWidth="1"/>
    <col min="1798" max="1798" width="16.33203125" customWidth="1"/>
    <col min="1799" max="1799" width="12" customWidth="1"/>
    <col min="1800" max="1800" width="3.109375" customWidth="1"/>
    <col min="1801" max="1801" width="11.44140625" customWidth="1"/>
    <col min="2049" max="2049" width="16.33203125" customWidth="1"/>
    <col min="2050" max="2050" width="14.5546875" customWidth="1"/>
    <col min="2051" max="2051" width="16.33203125" customWidth="1"/>
    <col min="2052" max="2052" width="12" customWidth="1"/>
    <col min="2053" max="2053" width="3.33203125" customWidth="1"/>
    <col min="2054" max="2054" width="16.33203125" customWidth="1"/>
    <col min="2055" max="2055" width="12" customWidth="1"/>
    <col min="2056" max="2056" width="3.109375" customWidth="1"/>
    <col min="2057" max="2057" width="11.44140625" customWidth="1"/>
    <col min="2305" max="2305" width="16.33203125" customWidth="1"/>
    <col min="2306" max="2306" width="14.5546875" customWidth="1"/>
    <col min="2307" max="2307" width="16.33203125" customWidth="1"/>
    <col min="2308" max="2308" width="12" customWidth="1"/>
    <col min="2309" max="2309" width="3.33203125" customWidth="1"/>
    <col min="2310" max="2310" width="16.33203125" customWidth="1"/>
    <col min="2311" max="2311" width="12" customWidth="1"/>
    <col min="2312" max="2312" width="3.109375" customWidth="1"/>
    <col min="2313" max="2313" width="11.44140625" customWidth="1"/>
    <col min="2561" max="2561" width="16.33203125" customWidth="1"/>
    <col min="2562" max="2562" width="14.5546875" customWidth="1"/>
    <col min="2563" max="2563" width="16.33203125" customWidth="1"/>
    <col min="2564" max="2564" width="12" customWidth="1"/>
    <col min="2565" max="2565" width="3.33203125" customWidth="1"/>
    <col min="2566" max="2566" width="16.33203125" customWidth="1"/>
    <col min="2567" max="2567" width="12" customWidth="1"/>
    <col min="2568" max="2568" width="3.109375" customWidth="1"/>
    <col min="2569" max="2569" width="11.44140625" customWidth="1"/>
    <col min="2817" max="2817" width="16.33203125" customWidth="1"/>
    <col min="2818" max="2818" width="14.5546875" customWidth="1"/>
    <col min="2819" max="2819" width="16.33203125" customWidth="1"/>
    <col min="2820" max="2820" width="12" customWidth="1"/>
    <col min="2821" max="2821" width="3.33203125" customWidth="1"/>
    <col min="2822" max="2822" width="16.33203125" customWidth="1"/>
    <col min="2823" max="2823" width="12" customWidth="1"/>
    <col min="2824" max="2824" width="3.109375" customWidth="1"/>
    <col min="2825" max="2825" width="11.44140625" customWidth="1"/>
    <col min="3073" max="3073" width="16.33203125" customWidth="1"/>
    <col min="3074" max="3074" width="14.5546875" customWidth="1"/>
    <col min="3075" max="3075" width="16.33203125" customWidth="1"/>
    <col min="3076" max="3076" width="12" customWidth="1"/>
    <col min="3077" max="3077" width="3.33203125" customWidth="1"/>
    <col min="3078" max="3078" width="16.33203125" customWidth="1"/>
    <col min="3079" max="3079" width="12" customWidth="1"/>
    <col min="3080" max="3080" width="3.109375" customWidth="1"/>
    <col min="3081" max="3081" width="11.44140625" customWidth="1"/>
    <col min="3329" max="3329" width="16.33203125" customWidth="1"/>
    <col min="3330" max="3330" width="14.5546875" customWidth="1"/>
    <col min="3331" max="3331" width="16.33203125" customWidth="1"/>
    <col min="3332" max="3332" width="12" customWidth="1"/>
    <col min="3333" max="3333" width="3.33203125" customWidth="1"/>
    <col min="3334" max="3334" width="16.33203125" customWidth="1"/>
    <col min="3335" max="3335" width="12" customWidth="1"/>
    <col min="3336" max="3336" width="3.109375" customWidth="1"/>
    <col min="3337" max="3337" width="11.44140625" customWidth="1"/>
    <col min="3585" max="3585" width="16.33203125" customWidth="1"/>
    <col min="3586" max="3586" width="14.5546875" customWidth="1"/>
    <col min="3587" max="3587" width="16.33203125" customWidth="1"/>
    <col min="3588" max="3588" width="12" customWidth="1"/>
    <col min="3589" max="3589" width="3.33203125" customWidth="1"/>
    <col min="3590" max="3590" width="16.33203125" customWidth="1"/>
    <col min="3591" max="3591" width="12" customWidth="1"/>
    <col min="3592" max="3592" width="3.109375" customWidth="1"/>
    <col min="3593" max="3593" width="11.44140625" customWidth="1"/>
    <col min="3841" max="3841" width="16.33203125" customWidth="1"/>
    <col min="3842" max="3842" width="14.5546875" customWidth="1"/>
    <col min="3843" max="3843" width="16.33203125" customWidth="1"/>
    <col min="3844" max="3844" width="12" customWidth="1"/>
    <col min="3845" max="3845" width="3.33203125" customWidth="1"/>
    <col min="3846" max="3846" width="16.33203125" customWidth="1"/>
    <col min="3847" max="3847" width="12" customWidth="1"/>
    <col min="3848" max="3848" width="3.109375" customWidth="1"/>
    <col min="3849" max="3849" width="11.44140625" customWidth="1"/>
    <col min="4097" max="4097" width="16.33203125" customWidth="1"/>
    <col min="4098" max="4098" width="14.5546875" customWidth="1"/>
    <col min="4099" max="4099" width="16.33203125" customWidth="1"/>
    <col min="4100" max="4100" width="12" customWidth="1"/>
    <col min="4101" max="4101" width="3.33203125" customWidth="1"/>
    <col min="4102" max="4102" width="16.33203125" customWidth="1"/>
    <col min="4103" max="4103" width="12" customWidth="1"/>
    <col min="4104" max="4104" width="3.109375" customWidth="1"/>
    <col min="4105" max="4105" width="11.44140625" customWidth="1"/>
    <col min="4353" max="4353" width="16.33203125" customWidth="1"/>
    <col min="4354" max="4354" width="14.5546875" customWidth="1"/>
    <col min="4355" max="4355" width="16.33203125" customWidth="1"/>
    <col min="4356" max="4356" width="12" customWidth="1"/>
    <col min="4357" max="4357" width="3.33203125" customWidth="1"/>
    <col min="4358" max="4358" width="16.33203125" customWidth="1"/>
    <col min="4359" max="4359" width="12" customWidth="1"/>
    <col min="4360" max="4360" width="3.109375" customWidth="1"/>
    <col min="4361" max="4361" width="11.44140625" customWidth="1"/>
    <col min="4609" max="4609" width="16.33203125" customWidth="1"/>
    <col min="4610" max="4610" width="14.5546875" customWidth="1"/>
    <col min="4611" max="4611" width="16.33203125" customWidth="1"/>
    <col min="4612" max="4612" width="12" customWidth="1"/>
    <col min="4613" max="4613" width="3.33203125" customWidth="1"/>
    <col min="4614" max="4614" width="16.33203125" customWidth="1"/>
    <col min="4615" max="4615" width="12" customWidth="1"/>
    <col min="4616" max="4616" width="3.109375" customWidth="1"/>
    <col min="4617" max="4617" width="11.44140625" customWidth="1"/>
    <col min="4865" max="4865" width="16.33203125" customWidth="1"/>
    <col min="4866" max="4866" width="14.5546875" customWidth="1"/>
    <col min="4867" max="4867" width="16.33203125" customWidth="1"/>
    <col min="4868" max="4868" width="12" customWidth="1"/>
    <col min="4869" max="4869" width="3.33203125" customWidth="1"/>
    <col min="4870" max="4870" width="16.33203125" customWidth="1"/>
    <col min="4871" max="4871" width="12" customWidth="1"/>
    <col min="4872" max="4872" width="3.109375" customWidth="1"/>
    <col min="4873" max="4873" width="11.44140625" customWidth="1"/>
    <col min="5121" max="5121" width="16.33203125" customWidth="1"/>
    <col min="5122" max="5122" width="14.5546875" customWidth="1"/>
    <col min="5123" max="5123" width="16.33203125" customWidth="1"/>
    <col min="5124" max="5124" width="12" customWidth="1"/>
    <col min="5125" max="5125" width="3.33203125" customWidth="1"/>
    <col min="5126" max="5126" width="16.33203125" customWidth="1"/>
    <col min="5127" max="5127" width="12" customWidth="1"/>
    <col min="5128" max="5128" width="3.109375" customWidth="1"/>
    <col min="5129" max="5129" width="11.44140625" customWidth="1"/>
    <col min="5377" max="5377" width="16.33203125" customWidth="1"/>
    <col min="5378" max="5378" width="14.5546875" customWidth="1"/>
    <col min="5379" max="5379" width="16.33203125" customWidth="1"/>
    <col min="5380" max="5380" width="12" customWidth="1"/>
    <col min="5381" max="5381" width="3.33203125" customWidth="1"/>
    <col min="5382" max="5382" width="16.33203125" customWidth="1"/>
    <col min="5383" max="5383" width="12" customWidth="1"/>
    <col min="5384" max="5384" width="3.109375" customWidth="1"/>
    <col min="5385" max="5385" width="11.44140625" customWidth="1"/>
    <col min="5633" max="5633" width="16.33203125" customWidth="1"/>
    <col min="5634" max="5634" width="14.5546875" customWidth="1"/>
    <col min="5635" max="5635" width="16.33203125" customWidth="1"/>
    <col min="5636" max="5636" width="12" customWidth="1"/>
    <col min="5637" max="5637" width="3.33203125" customWidth="1"/>
    <col min="5638" max="5638" width="16.33203125" customWidth="1"/>
    <col min="5639" max="5639" width="12" customWidth="1"/>
    <col min="5640" max="5640" width="3.109375" customWidth="1"/>
    <col min="5641" max="5641" width="11.44140625" customWidth="1"/>
    <col min="5889" max="5889" width="16.33203125" customWidth="1"/>
    <col min="5890" max="5890" width="14.5546875" customWidth="1"/>
    <col min="5891" max="5891" width="16.33203125" customWidth="1"/>
    <col min="5892" max="5892" width="12" customWidth="1"/>
    <col min="5893" max="5893" width="3.33203125" customWidth="1"/>
    <col min="5894" max="5894" width="16.33203125" customWidth="1"/>
    <col min="5895" max="5895" width="12" customWidth="1"/>
    <col min="5896" max="5896" width="3.109375" customWidth="1"/>
    <col min="5897" max="5897" width="11.44140625" customWidth="1"/>
    <col min="6145" max="6145" width="16.33203125" customWidth="1"/>
    <col min="6146" max="6146" width="14.5546875" customWidth="1"/>
    <col min="6147" max="6147" width="16.33203125" customWidth="1"/>
    <col min="6148" max="6148" width="12" customWidth="1"/>
    <col min="6149" max="6149" width="3.33203125" customWidth="1"/>
    <col min="6150" max="6150" width="16.33203125" customWidth="1"/>
    <col min="6151" max="6151" width="12" customWidth="1"/>
    <col min="6152" max="6152" width="3.109375" customWidth="1"/>
    <col min="6153" max="6153" width="11.44140625" customWidth="1"/>
    <col min="6401" max="6401" width="16.33203125" customWidth="1"/>
    <col min="6402" max="6402" width="14.5546875" customWidth="1"/>
    <col min="6403" max="6403" width="16.33203125" customWidth="1"/>
    <col min="6404" max="6404" width="12" customWidth="1"/>
    <col min="6405" max="6405" width="3.33203125" customWidth="1"/>
    <col min="6406" max="6406" width="16.33203125" customWidth="1"/>
    <col min="6407" max="6407" width="12" customWidth="1"/>
    <col min="6408" max="6408" width="3.109375" customWidth="1"/>
    <col min="6409" max="6409" width="11.44140625" customWidth="1"/>
    <col min="6657" max="6657" width="16.33203125" customWidth="1"/>
    <col min="6658" max="6658" width="14.5546875" customWidth="1"/>
    <col min="6659" max="6659" width="16.33203125" customWidth="1"/>
    <col min="6660" max="6660" width="12" customWidth="1"/>
    <col min="6661" max="6661" width="3.33203125" customWidth="1"/>
    <col min="6662" max="6662" width="16.33203125" customWidth="1"/>
    <col min="6663" max="6663" width="12" customWidth="1"/>
    <col min="6664" max="6664" width="3.109375" customWidth="1"/>
    <col min="6665" max="6665" width="11.44140625" customWidth="1"/>
    <col min="6913" max="6913" width="16.33203125" customWidth="1"/>
    <col min="6914" max="6914" width="14.5546875" customWidth="1"/>
    <col min="6915" max="6915" width="16.33203125" customWidth="1"/>
    <col min="6916" max="6916" width="12" customWidth="1"/>
    <col min="6917" max="6917" width="3.33203125" customWidth="1"/>
    <col min="6918" max="6918" width="16.33203125" customWidth="1"/>
    <col min="6919" max="6919" width="12" customWidth="1"/>
    <col min="6920" max="6920" width="3.109375" customWidth="1"/>
    <col min="6921" max="6921" width="11.44140625" customWidth="1"/>
    <col min="7169" max="7169" width="16.33203125" customWidth="1"/>
    <col min="7170" max="7170" width="14.5546875" customWidth="1"/>
    <col min="7171" max="7171" width="16.33203125" customWidth="1"/>
    <col min="7172" max="7172" width="12" customWidth="1"/>
    <col min="7173" max="7173" width="3.33203125" customWidth="1"/>
    <col min="7174" max="7174" width="16.33203125" customWidth="1"/>
    <col min="7175" max="7175" width="12" customWidth="1"/>
    <col min="7176" max="7176" width="3.109375" customWidth="1"/>
    <col min="7177" max="7177" width="11.44140625" customWidth="1"/>
    <col min="7425" max="7425" width="16.33203125" customWidth="1"/>
    <col min="7426" max="7426" width="14.5546875" customWidth="1"/>
    <col min="7427" max="7427" width="16.33203125" customWidth="1"/>
    <col min="7428" max="7428" width="12" customWidth="1"/>
    <col min="7429" max="7429" width="3.33203125" customWidth="1"/>
    <col min="7430" max="7430" width="16.33203125" customWidth="1"/>
    <col min="7431" max="7431" width="12" customWidth="1"/>
    <col min="7432" max="7432" width="3.109375" customWidth="1"/>
    <col min="7433" max="7433" width="11.44140625" customWidth="1"/>
    <col min="7681" max="7681" width="16.33203125" customWidth="1"/>
    <col min="7682" max="7682" width="14.5546875" customWidth="1"/>
    <col min="7683" max="7683" width="16.33203125" customWidth="1"/>
    <col min="7684" max="7684" width="12" customWidth="1"/>
    <col min="7685" max="7685" width="3.33203125" customWidth="1"/>
    <col min="7686" max="7686" width="16.33203125" customWidth="1"/>
    <col min="7687" max="7687" width="12" customWidth="1"/>
    <col min="7688" max="7688" width="3.109375" customWidth="1"/>
    <col min="7689" max="7689" width="11.44140625" customWidth="1"/>
    <col min="7937" max="7937" width="16.33203125" customWidth="1"/>
    <col min="7938" max="7938" width="14.5546875" customWidth="1"/>
    <col min="7939" max="7939" width="16.33203125" customWidth="1"/>
    <col min="7940" max="7940" width="12" customWidth="1"/>
    <col min="7941" max="7941" width="3.33203125" customWidth="1"/>
    <col min="7942" max="7942" width="16.33203125" customWidth="1"/>
    <col min="7943" max="7943" width="12" customWidth="1"/>
    <col min="7944" max="7944" width="3.109375" customWidth="1"/>
    <col min="7945" max="7945" width="11.44140625" customWidth="1"/>
    <col min="8193" max="8193" width="16.33203125" customWidth="1"/>
    <col min="8194" max="8194" width="14.5546875" customWidth="1"/>
    <col min="8195" max="8195" width="16.33203125" customWidth="1"/>
    <col min="8196" max="8196" width="12" customWidth="1"/>
    <col min="8197" max="8197" width="3.33203125" customWidth="1"/>
    <col min="8198" max="8198" width="16.33203125" customWidth="1"/>
    <col min="8199" max="8199" width="12" customWidth="1"/>
    <col min="8200" max="8200" width="3.109375" customWidth="1"/>
    <col min="8201" max="8201" width="11.44140625" customWidth="1"/>
    <col min="8449" max="8449" width="16.33203125" customWidth="1"/>
    <col min="8450" max="8450" width="14.5546875" customWidth="1"/>
    <col min="8451" max="8451" width="16.33203125" customWidth="1"/>
    <col min="8452" max="8452" width="12" customWidth="1"/>
    <col min="8453" max="8453" width="3.33203125" customWidth="1"/>
    <col min="8454" max="8454" width="16.33203125" customWidth="1"/>
    <col min="8455" max="8455" width="12" customWidth="1"/>
    <col min="8456" max="8456" width="3.109375" customWidth="1"/>
    <col min="8457" max="8457" width="11.44140625" customWidth="1"/>
    <col min="8705" max="8705" width="16.33203125" customWidth="1"/>
    <col min="8706" max="8706" width="14.5546875" customWidth="1"/>
    <col min="8707" max="8707" width="16.33203125" customWidth="1"/>
    <col min="8708" max="8708" width="12" customWidth="1"/>
    <col min="8709" max="8709" width="3.33203125" customWidth="1"/>
    <col min="8710" max="8710" width="16.33203125" customWidth="1"/>
    <col min="8711" max="8711" width="12" customWidth="1"/>
    <col min="8712" max="8712" width="3.109375" customWidth="1"/>
    <col min="8713" max="8713" width="11.44140625" customWidth="1"/>
    <col min="8961" max="8961" width="16.33203125" customWidth="1"/>
    <col min="8962" max="8962" width="14.5546875" customWidth="1"/>
    <col min="8963" max="8963" width="16.33203125" customWidth="1"/>
    <col min="8964" max="8964" width="12" customWidth="1"/>
    <col min="8965" max="8965" width="3.33203125" customWidth="1"/>
    <col min="8966" max="8966" width="16.33203125" customWidth="1"/>
    <col min="8967" max="8967" width="12" customWidth="1"/>
    <col min="8968" max="8968" width="3.109375" customWidth="1"/>
    <col min="8969" max="8969" width="11.44140625" customWidth="1"/>
    <col min="9217" max="9217" width="16.33203125" customWidth="1"/>
    <col min="9218" max="9218" width="14.5546875" customWidth="1"/>
    <col min="9219" max="9219" width="16.33203125" customWidth="1"/>
    <col min="9220" max="9220" width="12" customWidth="1"/>
    <col min="9221" max="9221" width="3.33203125" customWidth="1"/>
    <col min="9222" max="9222" width="16.33203125" customWidth="1"/>
    <col min="9223" max="9223" width="12" customWidth="1"/>
    <col min="9224" max="9224" width="3.109375" customWidth="1"/>
    <col min="9225" max="9225" width="11.44140625" customWidth="1"/>
    <col min="9473" max="9473" width="16.33203125" customWidth="1"/>
    <col min="9474" max="9474" width="14.5546875" customWidth="1"/>
    <col min="9475" max="9475" width="16.33203125" customWidth="1"/>
    <col min="9476" max="9476" width="12" customWidth="1"/>
    <col min="9477" max="9477" width="3.33203125" customWidth="1"/>
    <col min="9478" max="9478" width="16.33203125" customWidth="1"/>
    <col min="9479" max="9479" width="12" customWidth="1"/>
    <col min="9480" max="9480" width="3.109375" customWidth="1"/>
    <col min="9481" max="9481" width="11.44140625" customWidth="1"/>
    <col min="9729" max="9729" width="16.33203125" customWidth="1"/>
    <col min="9730" max="9730" width="14.5546875" customWidth="1"/>
    <col min="9731" max="9731" width="16.33203125" customWidth="1"/>
    <col min="9732" max="9732" width="12" customWidth="1"/>
    <col min="9733" max="9733" width="3.33203125" customWidth="1"/>
    <col min="9734" max="9734" width="16.33203125" customWidth="1"/>
    <col min="9735" max="9735" width="12" customWidth="1"/>
    <col min="9736" max="9736" width="3.109375" customWidth="1"/>
    <col min="9737" max="9737" width="11.44140625" customWidth="1"/>
    <col min="9985" max="9985" width="16.33203125" customWidth="1"/>
    <col min="9986" max="9986" width="14.5546875" customWidth="1"/>
    <col min="9987" max="9987" width="16.33203125" customWidth="1"/>
    <col min="9988" max="9988" width="12" customWidth="1"/>
    <col min="9989" max="9989" width="3.33203125" customWidth="1"/>
    <col min="9990" max="9990" width="16.33203125" customWidth="1"/>
    <col min="9991" max="9991" width="12" customWidth="1"/>
    <col min="9992" max="9992" width="3.109375" customWidth="1"/>
    <col min="9993" max="9993" width="11.44140625" customWidth="1"/>
    <col min="10241" max="10241" width="16.33203125" customWidth="1"/>
    <col min="10242" max="10242" width="14.5546875" customWidth="1"/>
    <col min="10243" max="10243" width="16.33203125" customWidth="1"/>
    <col min="10244" max="10244" width="12" customWidth="1"/>
    <col min="10245" max="10245" width="3.33203125" customWidth="1"/>
    <col min="10246" max="10246" width="16.33203125" customWidth="1"/>
    <col min="10247" max="10247" width="12" customWidth="1"/>
    <col min="10248" max="10248" width="3.109375" customWidth="1"/>
    <col min="10249" max="10249" width="11.44140625" customWidth="1"/>
    <col min="10497" max="10497" width="16.33203125" customWidth="1"/>
    <col min="10498" max="10498" width="14.5546875" customWidth="1"/>
    <col min="10499" max="10499" width="16.33203125" customWidth="1"/>
    <col min="10500" max="10500" width="12" customWidth="1"/>
    <col min="10501" max="10501" width="3.33203125" customWidth="1"/>
    <col min="10502" max="10502" width="16.33203125" customWidth="1"/>
    <col min="10503" max="10503" width="12" customWidth="1"/>
    <col min="10504" max="10504" width="3.109375" customWidth="1"/>
    <col min="10505" max="10505" width="11.44140625" customWidth="1"/>
    <col min="10753" max="10753" width="16.33203125" customWidth="1"/>
    <col min="10754" max="10754" width="14.5546875" customWidth="1"/>
    <col min="10755" max="10755" width="16.33203125" customWidth="1"/>
    <col min="10756" max="10756" width="12" customWidth="1"/>
    <col min="10757" max="10757" width="3.33203125" customWidth="1"/>
    <col min="10758" max="10758" width="16.33203125" customWidth="1"/>
    <col min="10759" max="10759" width="12" customWidth="1"/>
    <col min="10760" max="10760" width="3.109375" customWidth="1"/>
    <col min="10761" max="10761" width="11.44140625" customWidth="1"/>
    <col min="11009" max="11009" width="16.33203125" customWidth="1"/>
    <col min="11010" max="11010" width="14.5546875" customWidth="1"/>
    <col min="11011" max="11011" width="16.33203125" customWidth="1"/>
    <col min="11012" max="11012" width="12" customWidth="1"/>
    <col min="11013" max="11013" width="3.33203125" customWidth="1"/>
    <col min="11014" max="11014" width="16.33203125" customWidth="1"/>
    <col min="11015" max="11015" width="12" customWidth="1"/>
    <col min="11016" max="11016" width="3.109375" customWidth="1"/>
    <col min="11017" max="11017" width="11.44140625" customWidth="1"/>
    <col min="11265" max="11265" width="16.33203125" customWidth="1"/>
    <col min="11266" max="11266" width="14.5546875" customWidth="1"/>
    <col min="11267" max="11267" width="16.33203125" customWidth="1"/>
    <col min="11268" max="11268" width="12" customWidth="1"/>
    <col min="11269" max="11269" width="3.33203125" customWidth="1"/>
    <col min="11270" max="11270" width="16.33203125" customWidth="1"/>
    <col min="11271" max="11271" width="12" customWidth="1"/>
    <col min="11272" max="11272" width="3.109375" customWidth="1"/>
    <col min="11273" max="11273" width="11.44140625" customWidth="1"/>
    <col min="11521" max="11521" width="16.33203125" customWidth="1"/>
    <col min="11522" max="11522" width="14.5546875" customWidth="1"/>
    <col min="11523" max="11523" width="16.33203125" customWidth="1"/>
    <col min="11524" max="11524" width="12" customWidth="1"/>
    <col min="11525" max="11525" width="3.33203125" customWidth="1"/>
    <col min="11526" max="11526" width="16.33203125" customWidth="1"/>
    <col min="11527" max="11527" width="12" customWidth="1"/>
    <col min="11528" max="11528" width="3.109375" customWidth="1"/>
    <col min="11529" max="11529" width="11.44140625" customWidth="1"/>
    <col min="11777" max="11777" width="16.33203125" customWidth="1"/>
    <col min="11778" max="11778" width="14.5546875" customWidth="1"/>
    <col min="11779" max="11779" width="16.33203125" customWidth="1"/>
    <col min="11780" max="11780" width="12" customWidth="1"/>
    <col min="11781" max="11781" width="3.33203125" customWidth="1"/>
    <col min="11782" max="11782" width="16.33203125" customWidth="1"/>
    <col min="11783" max="11783" width="12" customWidth="1"/>
    <col min="11784" max="11784" width="3.109375" customWidth="1"/>
    <col min="11785" max="11785" width="11.44140625" customWidth="1"/>
    <col min="12033" max="12033" width="16.33203125" customWidth="1"/>
    <col min="12034" max="12034" width="14.5546875" customWidth="1"/>
    <col min="12035" max="12035" width="16.33203125" customWidth="1"/>
    <col min="12036" max="12036" width="12" customWidth="1"/>
    <col min="12037" max="12037" width="3.33203125" customWidth="1"/>
    <col min="12038" max="12038" width="16.33203125" customWidth="1"/>
    <col min="12039" max="12039" width="12" customWidth="1"/>
    <col min="12040" max="12040" width="3.109375" customWidth="1"/>
    <col min="12041" max="12041" width="11.44140625" customWidth="1"/>
    <col min="12289" max="12289" width="16.33203125" customWidth="1"/>
    <col min="12290" max="12290" width="14.5546875" customWidth="1"/>
    <col min="12291" max="12291" width="16.33203125" customWidth="1"/>
    <col min="12292" max="12292" width="12" customWidth="1"/>
    <col min="12293" max="12293" width="3.33203125" customWidth="1"/>
    <col min="12294" max="12294" width="16.33203125" customWidth="1"/>
    <col min="12295" max="12295" width="12" customWidth="1"/>
    <col min="12296" max="12296" width="3.109375" customWidth="1"/>
    <col min="12297" max="12297" width="11.44140625" customWidth="1"/>
    <col min="12545" max="12545" width="16.33203125" customWidth="1"/>
    <col min="12546" max="12546" width="14.5546875" customWidth="1"/>
    <col min="12547" max="12547" width="16.33203125" customWidth="1"/>
    <col min="12548" max="12548" width="12" customWidth="1"/>
    <col min="12549" max="12549" width="3.33203125" customWidth="1"/>
    <col min="12550" max="12550" width="16.33203125" customWidth="1"/>
    <col min="12551" max="12551" width="12" customWidth="1"/>
    <col min="12552" max="12552" width="3.109375" customWidth="1"/>
    <col min="12553" max="12553" width="11.44140625" customWidth="1"/>
    <col min="12801" max="12801" width="16.33203125" customWidth="1"/>
    <col min="12802" max="12802" width="14.5546875" customWidth="1"/>
    <col min="12803" max="12803" width="16.33203125" customWidth="1"/>
    <col min="12804" max="12804" width="12" customWidth="1"/>
    <col min="12805" max="12805" width="3.33203125" customWidth="1"/>
    <col min="12806" max="12806" width="16.33203125" customWidth="1"/>
    <col min="12807" max="12807" width="12" customWidth="1"/>
    <col min="12808" max="12808" width="3.109375" customWidth="1"/>
    <col min="12809" max="12809" width="11.44140625" customWidth="1"/>
    <col min="13057" max="13057" width="16.33203125" customWidth="1"/>
    <col min="13058" max="13058" width="14.5546875" customWidth="1"/>
    <col min="13059" max="13059" width="16.33203125" customWidth="1"/>
    <col min="13060" max="13060" width="12" customWidth="1"/>
    <col min="13061" max="13061" width="3.33203125" customWidth="1"/>
    <col min="13062" max="13062" width="16.33203125" customWidth="1"/>
    <col min="13063" max="13063" width="12" customWidth="1"/>
    <col min="13064" max="13064" width="3.109375" customWidth="1"/>
    <col min="13065" max="13065" width="11.44140625" customWidth="1"/>
    <col min="13313" max="13313" width="16.33203125" customWidth="1"/>
    <col min="13314" max="13314" width="14.5546875" customWidth="1"/>
    <col min="13315" max="13315" width="16.33203125" customWidth="1"/>
    <col min="13316" max="13316" width="12" customWidth="1"/>
    <col min="13317" max="13317" width="3.33203125" customWidth="1"/>
    <col min="13318" max="13318" width="16.33203125" customWidth="1"/>
    <col min="13319" max="13319" width="12" customWidth="1"/>
    <col min="13320" max="13320" width="3.109375" customWidth="1"/>
    <col min="13321" max="13321" width="11.44140625" customWidth="1"/>
    <col min="13569" max="13569" width="16.33203125" customWidth="1"/>
    <col min="13570" max="13570" width="14.5546875" customWidth="1"/>
    <col min="13571" max="13571" width="16.33203125" customWidth="1"/>
    <col min="13572" max="13572" width="12" customWidth="1"/>
    <col min="13573" max="13573" width="3.33203125" customWidth="1"/>
    <col min="13574" max="13574" width="16.33203125" customWidth="1"/>
    <col min="13575" max="13575" width="12" customWidth="1"/>
    <col min="13576" max="13576" width="3.109375" customWidth="1"/>
    <col min="13577" max="13577" width="11.44140625" customWidth="1"/>
    <col min="13825" max="13825" width="16.33203125" customWidth="1"/>
    <col min="13826" max="13826" width="14.5546875" customWidth="1"/>
    <col min="13827" max="13827" width="16.33203125" customWidth="1"/>
    <col min="13828" max="13828" width="12" customWidth="1"/>
    <col min="13829" max="13829" width="3.33203125" customWidth="1"/>
    <col min="13830" max="13830" width="16.33203125" customWidth="1"/>
    <col min="13831" max="13831" width="12" customWidth="1"/>
    <col min="13832" max="13832" width="3.109375" customWidth="1"/>
    <col min="13833" max="13833" width="11.44140625" customWidth="1"/>
    <col min="14081" max="14081" width="16.33203125" customWidth="1"/>
    <col min="14082" max="14082" width="14.5546875" customWidth="1"/>
    <col min="14083" max="14083" width="16.33203125" customWidth="1"/>
    <col min="14084" max="14084" width="12" customWidth="1"/>
    <col min="14085" max="14085" width="3.33203125" customWidth="1"/>
    <col min="14086" max="14086" width="16.33203125" customWidth="1"/>
    <col min="14087" max="14087" width="12" customWidth="1"/>
    <col min="14088" max="14088" width="3.109375" customWidth="1"/>
    <col min="14089" max="14089" width="11.44140625" customWidth="1"/>
    <col min="14337" max="14337" width="16.33203125" customWidth="1"/>
    <col min="14338" max="14338" width="14.5546875" customWidth="1"/>
    <col min="14339" max="14339" width="16.33203125" customWidth="1"/>
    <col min="14340" max="14340" width="12" customWidth="1"/>
    <col min="14341" max="14341" width="3.33203125" customWidth="1"/>
    <col min="14342" max="14342" width="16.33203125" customWidth="1"/>
    <col min="14343" max="14343" width="12" customWidth="1"/>
    <col min="14344" max="14344" width="3.109375" customWidth="1"/>
    <col min="14345" max="14345" width="11.44140625" customWidth="1"/>
    <col min="14593" max="14593" width="16.33203125" customWidth="1"/>
    <col min="14594" max="14594" width="14.5546875" customWidth="1"/>
    <col min="14595" max="14595" width="16.33203125" customWidth="1"/>
    <col min="14596" max="14596" width="12" customWidth="1"/>
    <col min="14597" max="14597" width="3.33203125" customWidth="1"/>
    <col min="14598" max="14598" width="16.33203125" customWidth="1"/>
    <col min="14599" max="14599" width="12" customWidth="1"/>
    <col min="14600" max="14600" width="3.109375" customWidth="1"/>
    <col min="14601" max="14601" width="11.44140625" customWidth="1"/>
    <col min="14849" max="14849" width="16.33203125" customWidth="1"/>
    <col min="14850" max="14850" width="14.5546875" customWidth="1"/>
    <col min="14851" max="14851" width="16.33203125" customWidth="1"/>
    <col min="14852" max="14852" width="12" customWidth="1"/>
    <col min="14853" max="14853" width="3.33203125" customWidth="1"/>
    <col min="14854" max="14854" width="16.33203125" customWidth="1"/>
    <col min="14855" max="14855" width="12" customWidth="1"/>
    <col min="14856" max="14856" width="3.109375" customWidth="1"/>
    <col min="14857" max="14857" width="11.44140625" customWidth="1"/>
    <col min="15105" max="15105" width="16.33203125" customWidth="1"/>
    <col min="15106" max="15106" width="14.5546875" customWidth="1"/>
    <col min="15107" max="15107" width="16.33203125" customWidth="1"/>
    <col min="15108" max="15108" width="12" customWidth="1"/>
    <col min="15109" max="15109" width="3.33203125" customWidth="1"/>
    <col min="15110" max="15110" width="16.33203125" customWidth="1"/>
    <col min="15111" max="15111" width="12" customWidth="1"/>
    <col min="15112" max="15112" width="3.109375" customWidth="1"/>
    <col min="15113" max="15113" width="11.44140625" customWidth="1"/>
    <col min="15361" max="15361" width="16.33203125" customWidth="1"/>
    <col min="15362" max="15362" width="14.5546875" customWidth="1"/>
    <col min="15363" max="15363" width="16.33203125" customWidth="1"/>
    <col min="15364" max="15364" width="12" customWidth="1"/>
    <col min="15365" max="15365" width="3.33203125" customWidth="1"/>
    <col min="15366" max="15366" width="16.33203125" customWidth="1"/>
    <col min="15367" max="15367" width="12" customWidth="1"/>
    <col min="15368" max="15368" width="3.109375" customWidth="1"/>
    <col min="15369" max="15369" width="11.44140625" customWidth="1"/>
    <col min="15617" max="15617" width="16.33203125" customWidth="1"/>
    <col min="15618" max="15618" width="14.5546875" customWidth="1"/>
    <col min="15619" max="15619" width="16.33203125" customWidth="1"/>
    <col min="15620" max="15620" width="12" customWidth="1"/>
    <col min="15621" max="15621" width="3.33203125" customWidth="1"/>
    <col min="15622" max="15622" width="16.33203125" customWidth="1"/>
    <col min="15623" max="15623" width="12" customWidth="1"/>
    <col min="15624" max="15624" width="3.109375" customWidth="1"/>
    <col min="15625" max="15625" width="11.44140625" customWidth="1"/>
    <col min="15873" max="15873" width="16.33203125" customWidth="1"/>
    <col min="15874" max="15874" width="14.5546875" customWidth="1"/>
    <col min="15875" max="15875" width="16.33203125" customWidth="1"/>
    <col min="15876" max="15876" width="12" customWidth="1"/>
    <col min="15877" max="15877" width="3.33203125" customWidth="1"/>
    <col min="15878" max="15878" width="16.33203125" customWidth="1"/>
    <col min="15879" max="15879" width="12" customWidth="1"/>
    <col min="15880" max="15880" width="3.109375" customWidth="1"/>
    <col min="15881" max="15881" width="11.44140625" customWidth="1"/>
    <col min="16129" max="16129" width="16.33203125" customWidth="1"/>
    <col min="16130" max="16130" width="14.5546875" customWidth="1"/>
    <col min="16131" max="16131" width="16.33203125" customWidth="1"/>
    <col min="16132" max="16132" width="12" customWidth="1"/>
    <col min="16133" max="16133" width="3.33203125" customWidth="1"/>
    <col min="16134" max="16134" width="16.33203125" customWidth="1"/>
    <col min="16135" max="16135" width="12" customWidth="1"/>
    <col min="16136" max="16136" width="3.109375" customWidth="1"/>
    <col min="16137" max="16137" width="11.44140625" customWidth="1"/>
  </cols>
  <sheetData>
    <row r="1" spans="1:9" ht="21" x14ac:dyDescent="0.4">
      <c r="A1" s="1" t="s">
        <v>76</v>
      </c>
      <c r="B1" s="1"/>
      <c r="C1" s="1"/>
      <c r="D1" s="1"/>
      <c r="E1" s="1"/>
      <c r="F1" s="1"/>
      <c r="G1" s="1"/>
      <c r="H1" s="1"/>
      <c r="I1" s="33"/>
    </row>
    <row r="2" spans="1:9" ht="21" x14ac:dyDescent="0.4">
      <c r="A2" s="1" t="s">
        <v>1</v>
      </c>
      <c r="B2" s="1"/>
      <c r="C2" s="1"/>
      <c r="D2" s="1"/>
      <c r="E2" s="1"/>
      <c r="F2" s="1"/>
      <c r="G2" s="1"/>
      <c r="H2" s="1"/>
      <c r="I2" s="33"/>
    </row>
    <row r="4" spans="1:9" ht="17.399999999999999" x14ac:dyDescent="0.3">
      <c r="A4" s="3" t="s">
        <v>152</v>
      </c>
      <c r="B4" s="3"/>
      <c r="C4" s="3"/>
      <c r="D4" s="3"/>
      <c r="E4" s="3"/>
      <c r="F4" s="3"/>
      <c r="G4" s="3"/>
      <c r="H4" s="3"/>
    </row>
    <row r="5" spans="1:9" ht="17.399999999999999" x14ac:dyDescent="0.3">
      <c r="A5" s="3" t="s">
        <v>51</v>
      </c>
      <c r="B5" s="3"/>
      <c r="C5" s="3"/>
      <c r="D5" s="3"/>
      <c r="E5" s="3"/>
      <c r="F5" s="3"/>
      <c r="G5" s="3"/>
      <c r="H5" s="3"/>
    </row>
    <row r="6" spans="1:9" ht="15" x14ac:dyDescent="0.25">
      <c r="A6" s="4" t="s">
        <v>4</v>
      </c>
      <c r="B6" s="4"/>
      <c r="C6" s="4"/>
      <c r="D6" s="4"/>
      <c r="E6" s="4"/>
      <c r="F6" s="4"/>
      <c r="G6" s="4"/>
      <c r="H6" s="4"/>
    </row>
    <row r="8" spans="1:9" ht="15.6" x14ac:dyDescent="0.3">
      <c r="A8" s="58"/>
      <c r="B8" s="59"/>
      <c r="C8" s="41"/>
      <c r="D8" s="7" t="s">
        <v>5</v>
      </c>
      <c r="E8" s="168"/>
      <c r="F8" s="41"/>
      <c r="G8" s="7" t="s">
        <v>5</v>
      </c>
      <c r="H8" s="60"/>
    </row>
    <row r="9" spans="1:9" ht="15.6" x14ac:dyDescent="0.3">
      <c r="A9" s="130" t="s">
        <v>52</v>
      </c>
      <c r="B9" s="131"/>
      <c r="C9" s="11" t="s">
        <v>7</v>
      </c>
      <c r="D9" s="12" t="s">
        <v>8</v>
      </c>
      <c r="E9" s="173"/>
      <c r="F9" s="11" t="s">
        <v>9</v>
      </c>
      <c r="G9" s="12" t="s">
        <v>8</v>
      </c>
      <c r="H9" s="62"/>
    </row>
    <row r="10" spans="1:9" ht="28.8" customHeight="1" x14ac:dyDescent="0.3">
      <c r="A10" s="15" t="s">
        <v>153</v>
      </c>
      <c r="C10" s="104">
        <v>101465</v>
      </c>
      <c r="D10" s="222">
        <f>(C10/C$16)*100</f>
        <v>32.129715831005896</v>
      </c>
      <c r="E10" s="5" t="s">
        <v>11</v>
      </c>
      <c r="F10" s="158">
        <v>2392909086</v>
      </c>
      <c r="G10" s="186">
        <f>(F10/F$16)*100</f>
        <v>90.092472895089315</v>
      </c>
      <c r="H10" s="20" t="s">
        <v>11</v>
      </c>
    </row>
    <row r="11" spans="1:9" ht="28.8" customHeight="1" x14ac:dyDescent="0.3">
      <c r="A11" s="15" t="s">
        <v>154</v>
      </c>
      <c r="C11" s="104">
        <v>13824</v>
      </c>
      <c r="D11" s="105">
        <f>(C11/C$16)*100</f>
        <v>4.3774818079911837</v>
      </c>
      <c r="E11" s="5"/>
      <c r="F11" s="21">
        <v>68404006</v>
      </c>
      <c r="G11" s="186">
        <f>(F11/F$16)*100</f>
        <v>2.5753949836732439</v>
      </c>
      <c r="H11" s="20"/>
    </row>
    <row r="12" spans="1:9" ht="28.8" customHeight="1" x14ac:dyDescent="0.3">
      <c r="A12" s="15" t="s">
        <v>155</v>
      </c>
      <c r="C12" s="104">
        <v>19914</v>
      </c>
      <c r="D12" s="105">
        <f>(C12/C$16)*100</f>
        <v>6.3059297398970235</v>
      </c>
      <c r="E12" s="5"/>
      <c r="F12" s="21">
        <v>135900373</v>
      </c>
      <c r="G12" s="186">
        <f>(F12/F$16)*100</f>
        <v>5.1166175692038092</v>
      </c>
      <c r="H12" s="20"/>
    </row>
    <row r="13" spans="1:9" ht="28.8" customHeight="1" x14ac:dyDescent="0.3">
      <c r="A13" s="15" t="s">
        <v>156</v>
      </c>
      <c r="C13" s="104">
        <v>179180</v>
      </c>
      <c r="D13" s="105">
        <f>(C13/C$16)*100</f>
        <v>56.738801385695922</v>
      </c>
      <c r="E13" s="5"/>
      <c r="F13" s="21">
        <v>45692954</v>
      </c>
      <c r="G13" s="186">
        <f>(F13/F$16)*100</f>
        <v>1.7203291357060619</v>
      </c>
      <c r="H13" s="20"/>
    </row>
    <row r="14" spans="1:9" ht="28.8" customHeight="1" x14ac:dyDescent="0.3">
      <c r="A14" s="15" t="s">
        <v>74</v>
      </c>
      <c r="C14" s="104">
        <v>1415</v>
      </c>
      <c r="D14" s="105">
        <f>(C14/C$16)*100</f>
        <v>0.44807123540997723</v>
      </c>
      <c r="E14" s="5"/>
      <c r="F14" s="21">
        <v>13152416</v>
      </c>
      <c r="G14" s="186">
        <f>(F14/F$16)*100</f>
        <v>0.49518541632757168</v>
      </c>
      <c r="H14" s="20"/>
    </row>
    <row r="15" spans="1:9" ht="15.6" x14ac:dyDescent="0.3">
      <c r="A15" s="15"/>
      <c r="C15" s="65"/>
      <c r="F15" s="223"/>
      <c r="G15" s="224"/>
      <c r="H15" s="225"/>
    </row>
    <row r="16" spans="1:9" ht="16.8" x14ac:dyDescent="0.3">
      <c r="A16" s="27" t="s">
        <v>18</v>
      </c>
      <c r="B16" s="61"/>
      <c r="C16" s="112">
        <f>SUM(C10:C14)</f>
        <v>315798</v>
      </c>
      <c r="D16" s="226">
        <f>SUM(D10:D14)</f>
        <v>100.00000000000001</v>
      </c>
      <c r="E16" s="227" t="s">
        <v>11</v>
      </c>
      <c r="F16" s="31">
        <f>SUM(F10:F14)</f>
        <v>2656058835</v>
      </c>
      <c r="G16" s="226">
        <f>SUM(G10:G14)</f>
        <v>100.00000000000001</v>
      </c>
      <c r="H16" s="228" t="s">
        <v>11</v>
      </c>
      <c r="I16" s="181"/>
    </row>
    <row r="17" spans="2:9" x14ac:dyDescent="0.25">
      <c r="C17" s="153"/>
      <c r="D17" s="153"/>
      <c r="E17" s="153"/>
      <c r="F17" s="153"/>
      <c r="G17" s="153"/>
    </row>
    <row r="22" spans="2:9" x14ac:dyDescent="0.25">
      <c r="B22" s="153"/>
      <c r="C22" s="153"/>
      <c r="E22" s="153"/>
      <c r="F22" s="153"/>
      <c r="G22" s="153"/>
      <c r="H22" s="153"/>
      <c r="I22" s="153"/>
    </row>
    <row r="23" spans="2:9" x14ac:dyDescent="0.25">
      <c r="B23" s="153"/>
      <c r="C23" s="153"/>
      <c r="D23" s="153"/>
      <c r="E23" s="153"/>
      <c r="F23" s="153"/>
      <c r="G23" s="153"/>
      <c r="H23" s="153"/>
      <c r="I23" s="153"/>
    </row>
  </sheetData>
  <mergeCells count="6">
    <mergeCell ref="A1:H1"/>
    <mergeCell ref="A2:H2"/>
    <mergeCell ref="A4:H4"/>
    <mergeCell ref="A5:H5"/>
    <mergeCell ref="A6:H6"/>
    <mergeCell ref="A9:B9"/>
  </mergeCells>
  <pageMargins left="0.7" right="0.7" top="0.75" bottom="0.75" header="0.3" footer="0.3"/>
  <pageSetup scale="98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GridLines="0" workbookViewId="0">
      <selection sqref="A1:J1"/>
    </sheetView>
  </sheetViews>
  <sheetFormatPr defaultRowHeight="13.2" x14ac:dyDescent="0.25"/>
  <cols>
    <col min="1" max="1" width="11.44140625" customWidth="1"/>
    <col min="2" max="2" width="12.5546875" customWidth="1"/>
    <col min="3" max="3" width="9.77734375" customWidth="1"/>
    <col min="4" max="4" width="14" customWidth="1"/>
    <col min="5" max="5" width="9.77734375" customWidth="1"/>
    <col min="6" max="6" width="14" customWidth="1"/>
    <col min="7" max="7" width="9.77734375" customWidth="1"/>
    <col min="8" max="8" width="14" customWidth="1"/>
    <col min="9" max="9" width="9.77734375" customWidth="1"/>
    <col min="10" max="10" width="14" customWidth="1"/>
    <col min="257" max="257" width="11.44140625" customWidth="1"/>
    <col min="258" max="258" width="12.5546875" customWidth="1"/>
    <col min="259" max="259" width="9.77734375" customWidth="1"/>
    <col min="260" max="260" width="14" customWidth="1"/>
    <col min="261" max="261" width="9.77734375" customWidth="1"/>
    <col min="262" max="262" width="14" customWidth="1"/>
    <col min="263" max="263" width="9.77734375" customWidth="1"/>
    <col min="264" max="264" width="14" customWidth="1"/>
    <col min="265" max="265" width="9.77734375" customWidth="1"/>
    <col min="266" max="266" width="14" customWidth="1"/>
    <col min="513" max="513" width="11.44140625" customWidth="1"/>
    <col min="514" max="514" width="12.5546875" customWidth="1"/>
    <col min="515" max="515" width="9.77734375" customWidth="1"/>
    <col min="516" max="516" width="14" customWidth="1"/>
    <col min="517" max="517" width="9.77734375" customWidth="1"/>
    <col min="518" max="518" width="14" customWidth="1"/>
    <col min="519" max="519" width="9.77734375" customWidth="1"/>
    <col min="520" max="520" width="14" customWidth="1"/>
    <col min="521" max="521" width="9.77734375" customWidth="1"/>
    <col min="522" max="522" width="14" customWidth="1"/>
    <col min="769" max="769" width="11.44140625" customWidth="1"/>
    <col min="770" max="770" width="12.5546875" customWidth="1"/>
    <col min="771" max="771" width="9.77734375" customWidth="1"/>
    <col min="772" max="772" width="14" customWidth="1"/>
    <col min="773" max="773" width="9.77734375" customWidth="1"/>
    <col min="774" max="774" width="14" customWidth="1"/>
    <col min="775" max="775" width="9.77734375" customWidth="1"/>
    <col min="776" max="776" width="14" customWidth="1"/>
    <col min="777" max="777" width="9.77734375" customWidth="1"/>
    <col min="778" max="778" width="14" customWidth="1"/>
    <col min="1025" max="1025" width="11.44140625" customWidth="1"/>
    <col min="1026" max="1026" width="12.5546875" customWidth="1"/>
    <col min="1027" max="1027" width="9.77734375" customWidth="1"/>
    <col min="1028" max="1028" width="14" customWidth="1"/>
    <col min="1029" max="1029" width="9.77734375" customWidth="1"/>
    <col min="1030" max="1030" width="14" customWidth="1"/>
    <col min="1031" max="1031" width="9.77734375" customWidth="1"/>
    <col min="1032" max="1032" width="14" customWidth="1"/>
    <col min="1033" max="1033" width="9.77734375" customWidth="1"/>
    <col min="1034" max="1034" width="14" customWidth="1"/>
    <col min="1281" max="1281" width="11.44140625" customWidth="1"/>
    <col min="1282" max="1282" width="12.5546875" customWidth="1"/>
    <col min="1283" max="1283" width="9.77734375" customWidth="1"/>
    <col min="1284" max="1284" width="14" customWidth="1"/>
    <col min="1285" max="1285" width="9.77734375" customWidth="1"/>
    <col min="1286" max="1286" width="14" customWidth="1"/>
    <col min="1287" max="1287" width="9.77734375" customWidth="1"/>
    <col min="1288" max="1288" width="14" customWidth="1"/>
    <col min="1289" max="1289" width="9.77734375" customWidth="1"/>
    <col min="1290" max="1290" width="14" customWidth="1"/>
    <col min="1537" max="1537" width="11.44140625" customWidth="1"/>
    <col min="1538" max="1538" width="12.5546875" customWidth="1"/>
    <col min="1539" max="1539" width="9.77734375" customWidth="1"/>
    <col min="1540" max="1540" width="14" customWidth="1"/>
    <col min="1541" max="1541" width="9.77734375" customWidth="1"/>
    <col min="1542" max="1542" width="14" customWidth="1"/>
    <col min="1543" max="1543" width="9.77734375" customWidth="1"/>
    <col min="1544" max="1544" width="14" customWidth="1"/>
    <col min="1545" max="1545" width="9.77734375" customWidth="1"/>
    <col min="1546" max="1546" width="14" customWidth="1"/>
    <col min="1793" max="1793" width="11.44140625" customWidth="1"/>
    <col min="1794" max="1794" width="12.5546875" customWidth="1"/>
    <col min="1795" max="1795" width="9.77734375" customWidth="1"/>
    <col min="1796" max="1796" width="14" customWidth="1"/>
    <col min="1797" max="1797" width="9.77734375" customWidth="1"/>
    <col min="1798" max="1798" width="14" customWidth="1"/>
    <col min="1799" max="1799" width="9.77734375" customWidth="1"/>
    <col min="1800" max="1800" width="14" customWidth="1"/>
    <col min="1801" max="1801" width="9.77734375" customWidth="1"/>
    <col min="1802" max="1802" width="14" customWidth="1"/>
    <col min="2049" max="2049" width="11.44140625" customWidth="1"/>
    <col min="2050" max="2050" width="12.5546875" customWidth="1"/>
    <col min="2051" max="2051" width="9.77734375" customWidth="1"/>
    <col min="2052" max="2052" width="14" customWidth="1"/>
    <col min="2053" max="2053" width="9.77734375" customWidth="1"/>
    <col min="2054" max="2054" width="14" customWidth="1"/>
    <col min="2055" max="2055" width="9.77734375" customWidth="1"/>
    <col min="2056" max="2056" width="14" customWidth="1"/>
    <col min="2057" max="2057" width="9.77734375" customWidth="1"/>
    <col min="2058" max="2058" width="14" customWidth="1"/>
    <col min="2305" max="2305" width="11.44140625" customWidth="1"/>
    <col min="2306" max="2306" width="12.5546875" customWidth="1"/>
    <col min="2307" max="2307" width="9.77734375" customWidth="1"/>
    <col min="2308" max="2308" width="14" customWidth="1"/>
    <col min="2309" max="2309" width="9.77734375" customWidth="1"/>
    <col min="2310" max="2310" width="14" customWidth="1"/>
    <col min="2311" max="2311" width="9.77734375" customWidth="1"/>
    <col min="2312" max="2312" width="14" customWidth="1"/>
    <col min="2313" max="2313" width="9.77734375" customWidth="1"/>
    <col min="2314" max="2314" width="14" customWidth="1"/>
    <col min="2561" max="2561" width="11.44140625" customWidth="1"/>
    <col min="2562" max="2562" width="12.5546875" customWidth="1"/>
    <col min="2563" max="2563" width="9.77734375" customWidth="1"/>
    <col min="2564" max="2564" width="14" customWidth="1"/>
    <col min="2565" max="2565" width="9.77734375" customWidth="1"/>
    <col min="2566" max="2566" width="14" customWidth="1"/>
    <col min="2567" max="2567" width="9.77734375" customWidth="1"/>
    <col min="2568" max="2568" width="14" customWidth="1"/>
    <col min="2569" max="2569" width="9.77734375" customWidth="1"/>
    <col min="2570" max="2570" width="14" customWidth="1"/>
    <col min="2817" max="2817" width="11.44140625" customWidth="1"/>
    <col min="2818" max="2818" width="12.5546875" customWidth="1"/>
    <col min="2819" max="2819" width="9.77734375" customWidth="1"/>
    <col min="2820" max="2820" width="14" customWidth="1"/>
    <col min="2821" max="2821" width="9.77734375" customWidth="1"/>
    <col min="2822" max="2822" width="14" customWidth="1"/>
    <col min="2823" max="2823" width="9.77734375" customWidth="1"/>
    <col min="2824" max="2824" width="14" customWidth="1"/>
    <col min="2825" max="2825" width="9.77734375" customWidth="1"/>
    <col min="2826" max="2826" width="14" customWidth="1"/>
    <col min="3073" max="3073" width="11.44140625" customWidth="1"/>
    <col min="3074" max="3074" width="12.5546875" customWidth="1"/>
    <col min="3075" max="3075" width="9.77734375" customWidth="1"/>
    <col min="3076" max="3076" width="14" customWidth="1"/>
    <col min="3077" max="3077" width="9.77734375" customWidth="1"/>
    <col min="3078" max="3078" width="14" customWidth="1"/>
    <col min="3079" max="3079" width="9.77734375" customWidth="1"/>
    <col min="3080" max="3080" width="14" customWidth="1"/>
    <col min="3081" max="3081" width="9.77734375" customWidth="1"/>
    <col min="3082" max="3082" width="14" customWidth="1"/>
    <col min="3329" max="3329" width="11.44140625" customWidth="1"/>
    <col min="3330" max="3330" width="12.5546875" customWidth="1"/>
    <col min="3331" max="3331" width="9.77734375" customWidth="1"/>
    <col min="3332" max="3332" width="14" customWidth="1"/>
    <col min="3333" max="3333" width="9.77734375" customWidth="1"/>
    <col min="3334" max="3334" width="14" customWidth="1"/>
    <col min="3335" max="3335" width="9.77734375" customWidth="1"/>
    <col min="3336" max="3336" width="14" customWidth="1"/>
    <col min="3337" max="3337" width="9.77734375" customWidth="1"/>
    <col min="3338" max="3338" width="14" customWidth="1"/>
    <col min="3585" max="3585" width="11.44140625" customWidth="1"/>
    <col min="3586" max="3586" width="12.5546875" customWidth="1"/>
    <col min="3587" max="3587" width="9.77734375" customWidth="1"/>
    <col min="3588" max="3588" width="14" customWidth="1"/>
    <col min="3589" max="3589" width="9.77734375" customWidth="1"/>
    <col min="3590" max="3590" width="14" customWidth="1"/>
    <col min="3591" max="3591" width="9.77734375" customWidth="1"/>
    <col min="3592" max="3592" width="14" customWidth="1"/>
    <col min="3593" max="3593" width="9.77734375" customWidth="1"/>
    <col min="3594" max="3594" width="14" customWidth="1"/>
    <col min="3841" max="3841" width="11.44140625" customWidth="1"/>
    <col min="3842" max="3842" width="12.5546875" customWidth="1"/>
    <col min="3843" max="3843" width="9.77734375" customWidth="1"/>
    <col min="3844" max="3844" width="14" customWidth="1"/>
    <col min="3845" max="3845" width="9.77734375" customWidth="1"/>
    <col min="3846" max="3846" width="14" customWidth="1"/>
    <col min="3847" max="3847" width="9.77734375" customWidth="1"/>
    <col min="3848" max="3848" width="14" customWidth="1"/>
    <col min="3849" max="3849" width="9.77734375" customWidth="1"/>
    <col min="3850" max="3850" width="14" customWidth="1"/>
    <col min="4097" max="4097" width="11.44140625" customWidth="1"/>
    <col min="4098" max="4098" width="12.5546875" customWidth="1"/>
    <col min="4099" max="4099" width="9.77734375" customWidth="1"/>
    <col min="4100" max="4100" width="14" customWidth="1"/>
    <col min="4101" max="4101" width="9.77734375" customWidth="1"/>
    <col min="4102" max="4102" width="14" customWidth="1"/>
    <col min="4103" max="4103" width="9.77734375" customWidth="1"/>
    <col min="4104" max="4104" width="14" customWidth="1"/>
    <col min="4105" max="4105" width="9.77734375" customWidth="1"/>
    <col min="4106" max="4106" width="14" customWidth="1"/>
    <col min="4353" max="4353" width="11.44140625" customWidth="1"/>
    <col min="4354" max="4354" width="12.5546875" customWidth="1"/>
    <col min="4355" max="4355" width="9.77734375" customWidth="1"/>
    <col min="4356" max="4356" width="14" customWidth="1"/>
    <col min="4357" max="4357" width="9.77734375" customWidth="1"/>
    <col min="4358" max="4358" width="14" customWidth="1"/>
    <col min="4359" max="4359" width="9.77734375" customWidth="1"/>
    <col min="4360" max="4360" width="14" customWidth="1"/>
    <col min="4361" max="4361" width="9.77734375" customWidth="1"/>
    <col min="4362" max="4362" width="14" customWidth="1"/>
    <col min="4609" max="4609" width="11.44140625" customWidth="1"/>
    <col min="4610" max="4610" width="12.5546875" customWidth="1"/>
    <col min="4611" max="4611" width="9.77734375" customWidth="1"/>
    <col min="4612" max="4612" width="14" customWidth="1"/>
    <col min="4613" max="4613" width="9.77734375" customWidth="1"/>
    <col min="4614" max="4614" width="14" customWidth="1"/>
    <col min="4615" max="4615" width="9.77734375" customWidth="1"/>
    <col min="4616" max="4616" width="14" customWidth="1"/>
    <col min="4617" max="4617" width="9.77734375" customWidth="1"/>
    <col min="4618" max="4618" width="14" customWidth="1"/>
    <col min="4865" max="4865" width="11.44140625" customWidth="1"/>
    <col min="4866" max="4866" width="12.5546875" customWidth="1"/>
    <col min="4867" max="4867" width="9.77734375" customWidth="1"/>
    <col min="4868" max="4868" width="14" customWidth="1"/>
    <col min="4869" max="4869" width="9.77734375" customWidth="1"/>
    <col min="4870" max="4870" width="14" customWidth="1"/>
    <col min="4871" max="4871" width="9.77734375" customWidth="1"/>
    <col min="4872" max="4872" width="14" customWidth="1"/>
    <col min="4873" max="4873" width="9.77734375" customWidth="1"/>
    <col min="4874" max="4874" width="14" customWidth="1"/>
    <col min="5121" max="5121" width="11.44140625" customWidth="1"/>
    <col min="5122" max="5122" width="12.5546875" customWidth="1"/>
    <col min="5123" max="5123" width="9.77734375" customWidth="1"/>
    <col min="5124" max="5124" width="14" customWidth="1"/>
    <col min="5125" max="5125" width="9.77734375" customWidth="1"/>
    <col min="5126" max="5126" width="14" customWidth="1"/>
    <col min="5127" max="5127" width="9.77734375" customWidth="1"/>
    <col min="5128" max="5128" width="14" customWidth="1"/>
    <col min="5129" max="5129" width="9.77734375" customWidth="1"/>
    <col min="5130" max="5130" width="14" customWidth="1"/>
    <col min="5377" max="5377" width="11.44140625" customWidth="1"/>
    <col min="5378" max="5378" width="12.5546875" customWidth="1"/>
    <col min="5379" max="5379" width="9.77734375" customWidth="1"/>
    <col min="5380" max="5380" width="14" customWidth="1"/>
    <col min="5381" max="5381" width="9.77734375" customWidth="1"/>
    <col min="5382" max="5382" width="14" customWidth="1"/>
    <col min="5383" max="5383" width="9.77734375" customWidth="1"/>
    <col min="5384" max="5384" width="14" customWidth="1"/>
    <col min="5385" max="5385" width="9.77734375" customWidth="1"/>
    <col min="5386" max="5386" width="14" customWidth="1"/>
    <col min="5633" max="5633" width="11.44140625" customWidth="1"/>
    <col min="5634" max="5634" width="12.5546875" customWidth="1"/>
    <col min="5635" max="5635" width="9.77734375" customWidth="1"/>
    <col min="5636" max="5636" width="14" customWidth="1"/>
    <col min="5637" max="5637" width="9.77734375" customWidth="1"/>
    <col min="5638" max="5638" width="14" customWidth="1"/>
    <col min="5639" max="5639" width="9.77734375" customWidth="1"/>
    <col min="5640" max="5640" width="14" customWidth="1"/>
    <col min="5641" max="5641" width="9.77734375" customWidth="1"/>
    <col min="5642" max="5642" width="14" customWidth="1"/>
    <col min="5889" max="5889" width="11.44140625" customWidth="1"/>
    <col min="5890" max="5890" width="12.5546875" customWidth="1"/>
    <col min="5891" max="5891" width="9.77734375" customWidth="1"/>
    <col min="5892" max="5892" width="14" customWidth="1"/>
    <col min="5893" max="5893" width="9.77734375" customWidth="1"/>
    <col min="5894" max="5894" width="14" customWidth="1"/>
    <col min="5895" max="5895" width="9.77734375" customWidth="1"/>
    <col min="5896" max="5896" width="14" customWidth="1"/>
    <col min="5897" max="5897" width="9.77734375" customWidth="1"/>
    <col min="5898" max="5898" width="14" customWidth="1"/>
    <col min="6145" max="6145" width="11.44140625" customWidth="1"/>
    <col min="6146" max="6146" width="12.5546875" customWidth="1"/>
    <col min="6147" max="6147" width="9.77734375" customWidth="1"/>
    <col min="6148" max="6148" width="14" customWidth="1"/>
    <col min="6149" max="6149" width="9.77734375" customWidth="1"/>
    <col min="6150" max="6150" width="14" customWidth="1"/>
    <col min="6151" max="6151" width="9.77734375" customWidth="1"/>
    <col min="6152" max="6152" width="14" customWidth="1"/>
    <col min="6153" max="6153" width="9.77734375" customWidth="1"/>
    <col min="6154" max="6154" width="14" customWidth="1"/>
    <col min="6401" max="6401" width="11.44140625" customWidth="1"/>
    <col min="6402" max="6402" width="12.5546875" customWidth="1"/>
    <col min="6403" max="6403" width="9.77734375" customWidth="1"/>
    <col min="6404" max="6404" width="14" customWidth="1"/>
    <col min="6405" max="6405" width="9.77734375" customWidth="1"/>
    <col min="6406" max="6406" width="14" customWidth="1"/>
    <col min="6407" max="6407" width="9.77734375" customWidth="1"/>
    <col min="6408" max="6408" width="14" customWidth="1"/>
    <col min="6409" max="6409" width="9.77734375" customWidth="1"/>
    <col min="6410" max="6410" width="14" customWidth="1"/>
    <col min="6657" max="6657" width="11.44140625" customWidth="1"/>
    <col min="6658" max="6658" width="12.5546875" customWidth="1"/>
    <col min="6659" max="6659" width="9.77734375" customWidth="1"/>
    <col min="6660" max="6660" width="14" customWidth="1"/>
    <col min="6661" max="6661" width="9.77734375" customWidth="1"/>
    <col min="6662" max="6662" width="14" customWidth="1"/>
    <col min="6663" max="6663" width="9.77734375" customWidth="1"/>
    <col min="6664" max="6664" width="14" customWidth="1"/>
    <col min="6665" max="6665" width="9.77734375" customWidth="1"/>
    <col min="6666" max="6666" width="14" customWidth="1"/>
    <col min="6913" max="6913" width="11.44140625" customWidth="1"/>
    <col min="6914" max="6914" width="12.5546875" customWidth="1"/>
    <col min="6915" max="6915" width="9.77734375" customWidth="1"/>
    <col min="6916" max="6916" width="14" customWidth="1"/>
    <col min="6917" max="6917" width="9.77734375" customWidth="1"/>
    <col min="6918" max="6918" width="14" customWidth="1"/>
    <col min="6919" max="6919" width="9.77734375" customWidth="1"/>
    <col min="6920" max="6920" width="14" customWidth="1"/>
    <col min="6921" max="6921" width="9.77734375" customWidth="1"/>
    <col min="6922" max="6922" width="14" customWidth="1"/>
    <col min="7169" max="7169" width="11.44140625" customWidth="1"/>
    <col min="7170" max="7170" width="12.5546875" customWidth="1"/>
    <col min="7171" max="7171" width="9.77734375" customWidth="1"/>
    <col min="7172" max="7172" width="14" customWidth="1"/>
    <col min="7173" max="7173" width="9.77734375" customWidth="1"/>
    <col min="7174" max="7174" width="14" customWidth="1"/>
    <col min="7175" max="7175" width="9.77734375" customWidth="1"/>
    <col min="7176" max="7176" width="14" customWidth="1"/>
    <col min="7177" max="7177" width="9.77734375" customWidth="1"/>
    <col min="7178" max="7178" width="14" customWidth="1"/>
    <col min="7425" max="7425" width="11.44140625" customWidth="1"/>
    <col min="7426" max="7426" width="12.5546875" customWidth="1"/>
    <col min="7427" max="7427" width="9.77734375" customWidth="1"/>
    <col min="7428" max="7428" width="14" customWidth="1"/>
    <col min="7429" max="7429" width="9.77734375" customWidth="1"/>
    <col min="7430" max="7430" width="14" customWidth="1"/>
    <col min="7431" max="7431" width="9.77734375" customWidth="1"/>
    <col min="7432" max="7432" width="14" customWidth="1"/>
    <col min="7433" max="7433" width="9.77734375" customWidth="1"/>
    <col min="7434" max="7434" width="14" customWidth="1"/>
    <col min="7681" max="7681" width="11.44140625" customWidth="1"/>
    <col min="7682" max="7682" width="12.5546875" customWidth="1"/>
    <col min="7683" max="7683" width="9.77734375" customWidth="1"/>
    <col min="7684" max="7684" width="14" customWidth="1"/>
    <col min="7685" max="7685" width="9.77734375" customWidth="1"/>
    <col min="7686" max="7686" width="14" customWidth="1"/>
    <col min="7687" max="7687" width="9.77734375" customWidth="1"/>
    <col min="7688" max="7688" width="14" customWidth="1"/>
    <col min="7689" max="7689" width="9.77734375" customWidth="1"/>
    <col min="7690" max="7690" width="14" customWidth="1"/>
    <col min="7937" max="7937" width="11.44140625" customWidth="1"/>
    <col min="7938" max="7938" width="12.5546875" customWidth="1"/>
    <col min="7939" max="7939" width="9.77734375" customWidth="1"/>
    <col min="7940" max="7940" width="14" customWidth="1"/>
    <col min="7941" max="7941" width="9.77734375" customWidth="1"/>
    <col min="7942" max="7942" width="14" customWidth="1"/>
    <col min="7943" max="7943" width="9.77734375" customWidth="1"/>
    <col min="7944" max="7944" width="14" customWidth="1"/>
    <col min="7945" max="7945" width="9.77734375" customWidth="1"/>
    <col min="7946" max="7946" width="14" customWidth="1"/>
    <col min="8193" max="8193" width="11.44140625" customWidth="1"/>
    <col min="8194" max="8194" width="12.5546875" customWidth="1"/>
    <col min="8195" max="8195" width="9.77734375" customWidth="1"/>
    <col min="8196" max="8196" width="14" customWidth="1"/>
    <col min="8197" max="8197" width="9.77734375" customWidth="1"/>
    <col min="8198" max="8198" width="14" customWidth="1"/>
    <col min="8199" max="8199" width="9.77734375" customWidth="1"/>
    <col min="8200" max="8200" width="14" customWidth="1"/>
    <col min="8201" max="8201" width="9.77734375" customWidth="1"/>
    <col min="8202" max="8202" width="14" customWidth="1"/>
    <col min="8449" max="8449" width="11.44140625" customWidth="1"/>
    <col min="8450" max="8450" width="12.5546875" customWidth="1"/>
    <col min="8451" max="8451" width="9.77734375" customWidth="1"/>
    <col min="8452" max="8452" width="14" customWidth="1"/>
    <col min="8453" max="8453" width="9.77734375" customWidth="1"/>
    <col min="8454" max="8454" width="14" customWidth="1"/>
    <col min="8455" max="8455" width="9.77734375" customWidth="1"/>
    <col min="8456" max="8456" width="14" customWidth="1"/>
    <col min="8457" max="8457" width="9.77734375" customWidth="1"/>
    <col min="8458" max="8458" width="14" customWidth="1"/>
    <col min="8705" max="8705" width="11.44140625" customWidth="1"/>
    <col min="8706" max="8706" width="12.5546875" customWidth="1"/>
    <col min="8707" max="8707" width="9.77734375" customWidth="1"/>
    <col min="8708" max="8708" width="14" customWidth="1"/>
    <col min="8709" max="8709" width="9.77734375" customWidth="1"/>
    <col min="8710" max="8710" width="14" customWidth="1"/>
    <col min="8711" max="8711" width="9.77734375" customWidth="1"/>
    <col min="8712" max="8712" width="14" customWidth="1"/>
    <col min="8713" max="8713" width="9.77734375" customWidth="1"/>
    <col min="8714" max="8714" width="14" customWidth="1"/>
    <col min="8961" max="8961" width="11.44140625" customWidth="1"/>
    <col min="8962" max="8962" width="12.5546875" customWidth="1"/>
    <col min="8963" max="8963" width="9.77734375" customWidth="1"/>
    <col min="8964" max="8964" width="14" customWidth="1"/>
    <col min="8965" max="8965" width="9.77734375" customWidth="1"/>
    <col min="8966" max="8966" width="14" customWidth="1"/>
    <col min="8967" max="8967" width="9.77734375" customWidth="1"/>
    <col min="8968" max="8968" width="14" customWidth="1"/>
    <col min="8969" max="8969" width="9.77734375" customWidth="1"/>
    <col min="8970" max="8970" width="14" customWidth="1"/>
    <col min="9217" max="9217" width="11.44140625" customWidth="1"/>
    <col min="9218" max="9218" width="12.5546875" customWidth="1"/>
    <col min="9219" max="9219" width="9.77734375" customWidth="1"/>
    <col min="9220" max="9220" width="14" customWidth="1"/>
    <col min="9221" max="9221" width="9.77734375" customWidth="1"/>
    <col min="9222" max="9222" width="14" customWidth="1"/>
    <col min="9223" max="9223" width="9.77734375" customWidth="1"/>
    <col min="9224" max="9224" width="14" customWidth="1"/>
    <col min="9225" max="9225" width="9.77734375" customWidth="1"/>
    <col min="9226" max="9226" width="14" customWidth="1"/>
    <col min="9473" max="9473" width="11.44140625" customWidth="1"/>
    <col min="9474" max="9474" width="12.5546875" customWidth="1"/>
    <col min="9475" max="9475" width="9.77734375" customWidth="1"/>
    <col min="9476" max="9476" width="14" customWidth="1"/>
    <col min="9477" max="9477" width="9.77734375" customWidth="1"/>
    <col min="9478" max="9478" width="14" customWidth="1"/>
    <col min="9479" max="9479" width="9.77734375" customWidth="1"/>
    <col min="9480" max="9480" width="14" customWidth="1"/>
    <col min="9481" max="9481" width="9.77734375" customWidth="1"/>
    <col min="9482" max="9482" width="14" customWidth="1"/>
    <col min="9729" max="9729" width="11.44140625" customWidth="1"/>
    <col min="9730" max="9730" width="12.5546875" customWidth="1"/>
    <col min="9731" max="9731" width="9.77734375" customWidth="1"/>
    <col min="9732" max="9732" width="14" customWidth="1"/>
    <col min="9733" max="9733" width="9.77734375" customWidth="1"/>
    <col min="9734" max="9734" width="14" customWidth="1"/>
    <col min="9735" max="9735" width="9.77734375" customWidth="1"/>
    <col min="9736" max="9736" width="14" customWidth="1"/>
    <col min="9737" max="9737" width="9.77734375" customWidth="1"/>
    <col min="9738" max="9738" width="14" customWidth="1"/>
    <col min="9985" max="9985" width="11.44140625" customWidth="1"/>
    <col min="9986" max="9986" width="12.5546875" customWidth="1"/>
    <col min="9987" max="9987" width="9.77734375" customWidth="1"/>
    <col min="9988" max="9988" width="14" customWidth="1"/>
    <col min="9989" max="9989" width="9.77734375" customWidth="1"/>
    <col min="9990" max="9990" width="14" customWidth="1"/>
    <col min="9991" max="9991" width="9.77734375" customWidth="1"/>
    <col min="9992" max="9992" width="14" customWidth="1"/>
    <col min="9993" max="9993" width="9.77734375" customWidth="1"/>
    <col min="9994" max="9994" width="14" customWidth="1"/>
    <col min="10241" max="10241" width="11.44140625" customWidth="1"/>
    <col min="10242" max="10242" width="12.5546875" customWidth="1"/>
    <col min="10243" max="10243" width="9.77734375" customWidth="1"/>
    <col min="10244" max="10244" width="14" customWidth="1"/>
    <col min="10245" max="10245" width="9.77734375" customWidth="1"/>
    <col min="10246" max="10246" width="14" customWidth="1"/>
    <col min="10247" max="10247" width="9.77734375" customWidth="1"/>
    <col min="10248" max="10248" width="14" customWidth="1"/>
    <col min="10249" max="10249" width="9.77734375" customWidth="1"/>
    <col min="10250" max="10250" width="14" customWidth="1"/>
    <col min="10497" max="10497" width="11.44140625" customWidth="1"/>
    <col min="10498" max="10498" width="12.5546875" customWidth="1"/>
    <col min="10499" max="10499" width="9.77734375" customWidth="1"/>
    <col min="10500" max="10500" width="14" customWidth="1"/>
    <col min="10501" max="10501" width="9.77734375" customWidth="1"/>
    <col min="10502" max="10502" width="14" customWidth="1"/>
    <col min="10503" max="10503" width="9.77734375" customWidth="1"/>
    <col min="10504" max="10504" width="14" customWidth="1"/>
    <col min="10505" max="10505" width="9.77734375" customWidth="1"/>
    <col min="10506" max="10506" width="14" customWidth="1"/>
    <col min="10753" max="10753" width="11.44140625" customWidth="1"/>
    <col min="10754" max="10754" width="12.5546875" customWidth="1"/>
    <col min="10755" max="10755" width="9.77734375" customWidth="1"/>
    <col min="10756" max="10756" width="14" customWidth="1"/>
    <col min="10757" max="10757" width="9.77734375" customWidth="1"/>
    <col min="10758" max="10758" width="14" customWidth="1"/>
    <col min="10759" max="10759" width="9.77734375" customWidth="1"/>
    <col min="10760" max="10760" width="14" customWidth="1"/>
    <col min="10761" max="10761" width="9.77734375" customWidth="1"/>
    <col min="10762" max="10762" width="14" customWidth="1"/>
    <col min="11009" max="11009" width="11.44140625" customWidth="1"/>
    <col min="11010" max="11010" width="12.5546875" customWidth="1"/>
    <col min="11011" max="11011" width="9.77734375" customWidth="1"/>
    <col min="11012" max="11012" width="14" customWidth="1"/>
    <col min="11013" max="11013" width="9.77734375" customWidth="1"/>
    <col min="11014" max="11014" width="14" customWidth="1"/>
    <col min="11015" max="11015" width="9.77734375" customWidth="1"/>
    <col min="11016" max="11016" width="14" customWidth="1"/>
    <col min="11017" max="11017" width="9.77734375" customWidth="1"/>
    <col min="11018" max="11018" width="14" customWidth="1"/>
    <col min="11265" max="11265" width="11.44140625" customWidth="1"/>
    <col min="11266" max="11266" width="12.5546875" customWidth="1"/>
    <col min="11267" max="11267" width="9.77734375" customWidth="1"/>
    <col min="11268" max="11268" width="14" customWidth="1"/>
    <col min="11269" max="11269" width="9.77734375" customWidth="1"/>
    <col min="11270" max="11270" width="14" customWidth="1"/>
    <col min="11271" max="11271" width="9.77734375" customWidth="1"/>
    <col min="11272" max="11272" width="14" customWidth="1"/>
    <col min="11273" max="11273" width="9.77734375" customWidth="1"/>
    <col min="11274" max="11274" width="14" customWidth="1"/>
    <col min="11521" max="11521" width="11.44140625" customWidth="1"/>
    <col min="11522" max="11522" width="12.5546875" customWidth="1"/>
    <col min="11523" max="11523" width="9.77734375" customWidth="1"/>
    <col min="11524" max="11524" width="14" customWidth="1"/>
    <col min="11525" max="11525" width="9.77734375" customWidth="1"/>
    <col min="11526" max="11526" width="14" customWidth="1"/>
    <col min="11527" max="11527" width="9.77734375" customWidth="1"/>
    <col min="11528" max="11528" width="14" customWidth="1"/>
    <col min="11529" max="11529" width="9.77734375" customWidth="1"/>
    <col min="11530" max="11530" width="14" customWidth="1"/>
    <col min="11777" max="11777" width="11.44140625" customWidth="1"/>
    <col min="11778" max="11778" width="12.5546875" customWidth="1"/>
    <col min="11779" max="11779" width="9.77734375" customWidth="1"/>
    <col min="11780" max="11780" width="14" customWidth="1"/>
    <col min="11781" max="11781" width="9.77734375" customWidth="1"/>
    <col min="11782" max="11782" width="14" customWidth="1"/>
    <col min="11783" max="11783" width="9.77734375" customWidth="1"/>
    <col min="11784" max="11784" width="14" customWidth="1"/>
    <col min="11785" max="11785" width="9.77734375" customWidth="1"/>
    <col min="11786" max="11786" width="14" customWidth="1"/>
    <col min="12033" max="12033" width="11.44140625" customWidth="1"/>
    <col min="12034" max="12034" width="12.5546875" customWidth="1"/>
    <col min="12035" max="12035" width="9.77734375" customWidth="1"/>
    <col min="12036" max="12036" width="14" customWidth="1"/>
    <col min="12037" max="12037" width="9.77734375" customWidth="1"/>
    <col min="12038" max="12038" width="14" customWidth="1"/>
    <col min="12039" max="12039" width="9.77734375" customWidth="1"/>
    <col min="12040" max="12040" width="14" customWidth="1"/>
    <col min="12041" max="12041" width="9.77734375" customWidth="1"/>
    <col min="12042" max="12042" width="14" customWidth="1"/>
    <col min="12289" max="12289" width="11.44140625" customWidth="1"/>
    <col min="12290" max="12290" width="12.5546875" customWidth="1"/>
    <col min="12291" max="12291" width="9.77734375" customWidth="1"/>
    <col min="12292" max="12292" width="14" customWidth="1"/>
    <col min="12293" max="12293" width="9.77734375" customWidth="1"/>
    <col min="12294" max="12294" width="14" customWidth="1"/>
    <col min="12295" max="12295" width="9.77734375" customWidth="1"/>
    <col min="12296" max="12296" width="14" customWidth="1"/>
    <col min="12297" max="12297" width="9.77734375" customWidth="1"/>
    <col min="12298" max="12298" width="14" customWidth="1"/>
    <col min="12545" max="12545" width="11.44140625" customWidth="1"/>
    <col min="12546" max="12546" width="12.5546875" customWidth="1"/>
    <col min="12547" max="12547" width="9.77734375" customWidth="1"/>
    <col min="12548" max="12548" width="14" customWidth="1"/>
    <col min="12549" max="12549" width="9.77734375" customWidth="1"/>
    <col min="12550" max="12550" width="14" customWidth="1"/>
    <col min="12551" max="12551" width="9.77734375" customWidth="1"/>
    <col min="12552" max="12552" width="14" customWidth="1"/>
    <col min="12553" max="12553" width="9.77734375" customWidth="1"/>
    <col min="12554" max="12554" width="14" customWidth="1"/>
    <col min="12801" max="12801" width="11.44140625" customWidth="1"/>
    <col min="12802" max="12802" width="12.5546875" customWidth="1"/>
    <col min="12803" max="12803" width="9.77734375" customWidth="1"/>
    <col min="12804" max="12804" width="14" customWidth="1"/>
    <col min="12805" max="12805" width="9.77734375" customWidth="1"/>
    <col min="12806" max="12806" width="14" customWidth="1"/>
    <col min="12807" max="12807" width="9.77734375" customWidth="1"/>
    <col min="12808" max="12808" width="14" customWidth="1"/>
    <col min="12809" max="12809" width="9.77734375" customWidth="1"/>
    <col min="12810" max="12810" width="14" customWidth="1"/>
    <col min="13057" max="13057" width="11.44140625" customWidth="1"/>
    <col min="13058" max="13058" width="12.5546875" customWidth="1"/>
    <col min="13059" max="13059" width="9.77734375" customWidth="1"/>
    <col min="13060" max="13060" width="14" customWidth="1"/>
    <col min="13061" max="13061" width="9.77734375" customWidth="1"/>
    <col min="13062" max="13062" width="14" customWidth="1"/>
    <col min="13063" max="13063" width="9.77734375" customWidth="1"/>
    <col min="13064" max="13064" width="14" customWidth="1"/>
    <col min="13065" max="13065" width="9.77734375" customWidth="1"/>
    <col min="13066" max="13066" width="14" customWidth="1"/>
    <col min="13313" max="13313" width="11.44140625" customWidth="1"/>
    <col min="13314" max="13314" width="12.5546875" customWidth="1"/>
    <col min="13315" max="13315" width="9.77734375" customWidth="1"/>
    <col min="13316" max="13316" width="14" customWidth="1"/>
    <col min="13317" max="13317" width="9.77734375" customWidth="1"/>
    <col min="13318" max="13318" width="14" customWidth="1"/>
    <col min="13319" max="13319" width="9.77734375" customWidth="1"/>
    <col min="13320" max="13320" width="14" customWidth="1"/>
    <col min="13321" max="13321" width="9.77734375" customWidth="1"/>
    <col min="13322" max="13322" width="14" customWidth="1"/>
    <col min="13569" max="13569" width="11.44140625" customWidth="1"/>
    <col min="13570" max="13570" width="12.5546875" customWidth="1"/>
    <col min="13571" max="13571" width="9.77734375" customWidth="1"/>
    <col min="13572" max="13572" width="14" customWidth="1"/>
    <col min="13573" max="13573" width="9.77734375" customWidth="1"/>
    <col min="13574" max="13574" width="14" customWidth="1"/>
    <col min="13575" max="13575" width="9.77734375" customWidth="1"/>
    <col min="13576" max="13576" width="14" customWidth="1"/>
    <col min="13577" max="13577" width="9.77734375" customWidth="1"/>
    <col min="13578" max="13578" width="14" customWidth="1"/>
    <col min="13825" max="13825" width="11.44140625" customWidth="1"/>
    <col min="13826" max="13826" width="12.5546875" customWidth="1"/>
    <col min="13827" max="13827" width="9.77734375" customWidth="1"/>
    <col min="13828" max="13828" width="14" customWidth="1"/>
    <col min="13829" max="13829" width="9.77734375" customWidth="1"/>
    <col min="13830" max="13830" width="14" customWidth="1"/>
    <col min="13831" max="13831" width="9.77734375" customWidth="1"/>
    <col min="13832" max="13832" width="14" customWidth="1"/>
    <col min="13833" max="13833" width="9.77734375" customWidth="1"/>
    <col min="13834" max="13834" width="14" customWidth="1"/>
    <col min="14081" max="14081" width="11.44140625" customWidth="1"/>
    <col min="14082" max="14082" width="12.5546875" customWidth="1"/>
    <col min="14083" max="14083" width="9.77734375" customWidth="1"/>
    <col min="14084" max="14084" width="14" customWidth="1"/>
    <col min="14085" max="14085" width="9.77734375" customWidth="1"/>
    <col min="14086" max="14086" width="14" customWidth="1"/>
    <col min="14087" max="14087" width="9.77734375" customWidth="1"/>
    <col min="14088" max="14088" width="14" customWidth="1"/>
    <col min="14089" max="14089" width="9.77734375" customWidth="1"/>
    <col min="14090" max="14090" width="14" customWidth="1"/>
    <col min="14337" max="14337" width="11.44140625" customWidth="1"/>
    <col min="14338" max="14338" width="12.5546875" customWidth="1"/>
    <col min="14339" max="14339" width="9.77734375" customWidth="1"/>
    <col min="14340" max="14340" width="14" customWidth="1"/>
    <col min="14341" max="14341" width="9.77734375" customWidth="1"/>
    <col min="14342" max="14342" width="14" customWidth="1"/>
    <col min="14343" max="14343" width="9.77734375" customWidth="1"/>
    <col min="14344" max="14344" width="14" customWidth="1"/>
    <col min="14345" max="14345" width="9.77734375" customWidth="1"/>
    <col min="14346" max="14346" width="14" customWidth="1"/>
    <col min="14593" max="14593" width="11.44140625" customWidth="1"/>
    <col min="14594" max="14594" width="12.5546875" customWidth="1"/>
    <col min="14595" max="14595" width="9.77734375" customWidth="1"/>
    <col min="14596" max="14596" width="14" customWidth="1"/>
    <col min="14597" max="14597" width="9.77734375" customWidth="1"/>
    <col min="14598" max="14598" width="14" customWidth="1"/>
    <col min="14599" max="14599" width="9.77734375" customWidth="1"/>
    <col min="14600" max="14600" width="14" customWidth="1"/>
    <col min="14601" max="14601" width="9.77734375" customWidth="1"/>
    <col min="14602" max="14602" width="14" customWidth="1"/>
    <col min="14849" max="14849" width="11.44140625" customWidth="1"/>
    <col min="14850" max="14850" width="12.5546875" customWidth="1"/>
    <col min="14851" max="14851" width="9.77734375" customWidth="1"/>
    <col min="14852" max="14852" width="14" customWidth="1"/>
    <col min="14853" max="14853" width="9.77734375" customWidth="1"/>
    <col min="14854" max="14854" width="14" customWidth="1"/>
    <col min="14855" max="14855" width="9.77734375" customWidth="1"/>
    <col min="14856" max="14856" width="14" customWidth="1"/>
    <col min="14857" max="14857" width="9.77734375" customWidth="1"/>
    <col min="14858" max="14858" width="14" customWidth="1"/>
    <col min="15105" max="15105" width="11.44140625" customWidth="1"/>
    <col min="15106" max="15106" width="12.5546875" customWidth="1"/>
    <col min="15107" max="15107" width="9.77734375" customWidth="1"/>
    <col min="15108" max="15108" width="14" customWidth="1"/>
    <col min="15109" max="15109" width="9.77734375" customWidth="1"/>
    <col min="15110" max="15110" width="14" customWidth="1"/>
    <col min="15111" max="15111" width="9.77734375" customWidth="1"/>
    <col min="15112" max="15112" width="14" customWidth="1"/>
    <col min="15113" max="15113" width="9.77734375" customWidth="1"/>
    <col min="15114" max="15114" width="14" customWidth="1"/>
    <col min="15361" max="15361" width="11.44140625" customWidth="1"/>
    <col min="15362" max="15362" width="12.5546875" customWidth="1"/>
    <col min="15363" max="15363" width="9.77734375" customWidth="1"/>
    <col min="15364" max="15364" width="14" customWidth="1"/>
    <col min="15365" max="15365" width="9.77734375" customWidth="1"/>
    <col min="15366" max="15366" width="14" customWidth="1"/>
    <col min="15367" max="15367" width="9.77734375" customWidth="1"/>
    <col min="15368" max="15368" width="14" customWidth="1"/>
    <col min="15369" max="15369" width="9.77734375" customWidth="1"/>
    <col min="15370" max="15370" width="14" customWidth="1"/>
    <col min="15617" max="15617" width="11.44140625" customWidth="1"/>
    <col min="15618" max="15618" width="12.5546875" customWidth="1"/>
    <col min="15619" max="15619" width="9.77734375" customWidth="1"/>
    <col min="15620" max="15620" width="14" customWidth="1"/>
    <col min="15621" max="15621" width="9.77734375" customWidth="1"/>
    <col min="15622" max="15622" width="14" customWidth="1"/>
    <col min="15623" max="15623" width="9.77734375" customWidth="1"/>
    <col min="15624" max="15624" width="14" customWidth="1"/>
    <col min="15625" max="15625" width="9.77734375" customWidth="1"/>
    <col min="15626" max="15626" width="14" customWidth="1"/>
    <col min="15873" max="15873" width="11.44140625" customWidth="1"/>
    <col min="15874" max="15874" width="12.5546875" customWidth="1"/>
    <col min="15875" max="15875" width="9.77734375" customWidth="1"/>
    <col min="15876" max="15876" width="14" customWidth="1"/>
    <col min="15877" max="15877" width="9.77734375" customWidth="1"/>
    <col min="15878" max="15878" width="14" customWidth="1"/>
    <col min="15879" max="15879" width="9.77734375" customWidth="1"/>
    <col min="15880" max="15880" width="14" customWidth="1"/>
    <col min="15881" max="15881" width="9.77734375" customWidth="1"/>
    <col min="15882" max="15882" width="14" customWidth="1"/>
    <col min="16129" max="16129" width="11.44140625" customWidth="1"/>
    <col min="16130" max="16130" width="12.5546875" customWidth="1"/>
    <col min="16131" max="16131" width="9.77734375" customWidth="1"/>
    <col min="16132" max="16132" width="14" customWidth="1"/>
    <col min="16133" max="16133" width="9.77734375" customWidth="1"/>
    <col min="16134" max="16134" width="14" customWidth="1"/>
    <col min="16135" max="16135" width="9.77734375" customWidth="1"/>
    <col min="16136" max="16136" width="14" customWidth="1"/>
    <col min="16137" max="16137" width="9.77734375" customWidth="1"/>
    <col min="16138" max="16138" width="14" customWidth="1"/>
  </cols>
  <sheetData>
    <row r="1" spans="1:17" ht="21" x14ac:dyDescent="0.4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</row>
    <row r="2" spans="1:17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4" spans="1:17" ht="17.399999999999999" x14ac:dyDescent="0.3">
      <c r="A4" s="3" t="s">
        <v>157</v>
      </c>
      <c r="B4" s="3"/>
      <c r="C4" s="3"/>
      <c r="D4" s="3"/>
      <c r="E4" s="3"/>
      <c r="F4" s="3"/>
      <c r="G4" s="3"/>
      <c r="H4" s="3"/>
      <c r="I4" s="3"/>
      <c r="J4" s="3"/>
    </row>
    <row r="5" spans="1:17" ht="17.399999999999999" x14ac:dyDescent="0.3">
      <c r="A5" s="3" t="s">
        <v>158</v>
      </c>
      <c r="B5" s="3"/>
      <c r="C5" s="3"/>
      <c r="D5" s="3"/>
      <c r="E5" s="3"/>
      <c r="F5" s="3"/>
      <c r="G5" s="3"/>
      <c r="H5" s="3"/>
      <c r="I5" s="3"/>
      <c r="J5" s="3"/>
    </row>
    <row r="6" spans="1:17" ht="1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</row>
    <row r="8" spans="1:17" ht="15.6" x14ac:dyDescent="0.3">
      <c r="A8" s="121"/>
      <c r="B8" s="122"/>
      <c r="C8" s="217" t="s">
        <v>153</v>
      </c>
      <c r="D8" s="219"/>
      <c r="E8" s="229" t="s">
        <v>154</v>
      </c>
      <c r="F8" s="230"/>
      <c r="G8" s="217" t="s">
        <v>155</v>
      </c>
      <c r="H8" s="219"/>
      <c r="I8" s="217" t="s">
        <v>156</v>
      </c>
      <c r="J8" s="219"/>
    </row>
    <row r="9" spans="1:17" ht="15.6" x14ac:dyDescent="0.3">
      <c r="A9" s="130" t="s">
        <v>6</v>
      </c>
      <c r="B9" s="131"/>
      <c r="C9" s="11" t="s">
        <v>7</v>
      </c>
      <c r="D9" s="12" t="s">
        <v>9</v>
      </c>
      <c r="E9" s="11" t="s">
        <v>7</v>
      </c>
      <c r="F9" s="12" t="s">
        <v>9</v>
      </c>
      <c r="G9" s="11" t="s">
        <v>7</v>
      </c>
      <c r="H9" s="12" t="s">
        <v>9</v>
      </c>
      <c r="I9" s="11" t="s">
        <v>7</v>
      </c>
      <c r="J9" s="78" t="s">
        <v>9</v>
      </c>
    </row>
    <row r="10" spans="1:17" ht="28.8" customHeight="1" x14ac:dyDescent="0.3">
      <c r="A10" s="15" t="s">
        <v>10</v>
      </c>
      <c r="B10" s="133"/>
      <c r="C10" s="16">
        <v>3458</v>
      </c>
      <c r="D10" s="231">
        <v>427951120</v>
      </c>
      <c r="E10" s="16">
        <v>489</v>
      </c>
      <c r="F10" s="231">
        <v>7503212</v>
      </c>
      <c r="G10" s="104">
        <v>1243</v>
      </c>
      <c r="H10" s="231">
        <v>36896279</v>
      </c>
      <c r="I10" s="16">
        <v>8367</v>
      </c>
      <c r="J10" s="231">
        <v>1946597</v>
      </c>
      <c r="M10" s="145"/>
      <c r="Q10" s="146"/>
    </row>
    <row r="11" spans="1:17" ht="28.8" customHeight="1" x14ac:dyDescent="0.3">
      <c r="A11" s="15" t="s">
        <v>12</v>
      </c>
      <c r="B11" s="133"/>
      <c r="C11" s="16">
        <v>16110</v>
      </c>
      <c r="D11" s="142">
        <v>285817514</v>
      </c>
      <c r="E11" s="16">
        <v>554</v>
      </c>
      <c r="F11" s="142">
        <v>2406334</v>
      </c>
      <c r="G11" s="104">
        <v>8905</v>
      </c>
      <c r="H11" s="142">
        <v>39577009</v>
      </c>
      <c r="I11" s="16">
        <v>25358</v>
      </c>
      <c r="J11" s="142">
        <v>3969653</v>
      </c>
      <c r="M11" s="232"/>
      <c r="Q11" s="233"/>
    </row>
    <row r="12" spans="1:17" ht="28.8" customHeight="1" x14ac:dyDescent="0.3">
      <c r="A12" s="15" t="s">
        <v>16</v>
      </c>
      <c r="B12" s="133"/>
      <c r="C12" s="16">
        <v>3059</v>
      </c>
      <c r="D12" s="142">
        <v>170541509</v>
      </c>
      <c r="E12" s="16">
        <v>390</v>
      </c>
      <c r="F12" s="142">
        <v>1362673</v>
      </c>
      <c r="G12" s="136">
        <v>600</v>
      </c>
      <c r="H12" s="142">
        <v>5203202</v>
      </c>
      <c r="I12" s="16">
        <v>4931</v>
      </c>
      <c r="J12" s="142">
        <v>1579652</v>
      </c>
      <c r="M12" s="145"/>
      <c r="Q12" s="146"/>
    </row>
    <row r="13" spans="1:17" ht="28.8" customHeight="1" x14ac:dyDescent="0.3">
      <c r="A13" s="15" t="s">
        <v>98</v>
      </c>
      <c r="B13" s="133"/>
      <c r="C13" s="16">
        <v>16389</v>
      </c>
      <c r="D13" s="142">
        <v>270902802</v>
      </c>
      <c r="E13" s="16">
        <v>3477</v>
      </c>
      <c r="F13" s="142">
        <v>15866140</v>
      </c>
      <c r="G13" s="104">
        <v>1769</v>
      </c>
      <c r="H13" s="142">
        <v>15986875</v>
      </c>
      <c r="I13" s="16">
        <v>22878</v>
      </c>
      <c r="J13" s="142">
        <v>4913696</v>
      </c>
      <c r="M13" s="145"/>
      <c r="Q13" s="146"/>
    </row>
    <row r="14" spans="1:17" ht="28.8" customHeight="1" x14ac:dyDescent="0.3">
      <c r="A14" s="15" t="s">
        <v>109</v>
      </c>
      <c r="B14" s="133"/>
      <c r="C14" s="16">
        <v>26906</v>
      </c>
      <c r="D14" s="142">
        <v>277365967</v>
      </c>
      <c r="E14" s="16">
        <v>5351</v>
      </c>
      <c r="F14" s="142">
        <v>26164380</v>
      </c>
      <c r="G14" s="104">
        <v>2953</v>
      </c>
      <c r="H14" s="142">
        <v>7552679</v>
      </c>
      <c r="I14" s="16">
        <v>46661</v>
      </c>
      <c r="J14" s="142">
        <v>9328939</v>
      </c>
      <c r="M14" s="145"/>
      <c r="Q14" s="146"/>
    </row>
    <row r="15" spans="1:17" ht="28.8" customHeight="1" x14ac:dyDescent="0.3">
      <c r="A15" s="15" t="s">
        <v>14</v>
      </c>
      <c r="B15" s="133"/>
      <c r="C15" s="16">
        <v>2599</v>
      </c>
      <c r="D15" s="142">
        <v>363189170</v>
      </c>
      <c r="E15" s="16">
        <v>494</v>
      </c>
      <c r="F15" s="142">
        <v>3655441</v>
      </c>
      <c r="G15" s="234">
        <v>630</v>
      </c>
      <c r="H15" s="142">
        <v>10264716</v>
      </c>
      <c r="I15" s="16">
        <v>5730</v>
      </c>
      <c r="J15" s="142">
        <v>1209835</v>
      </c>
      <c r="M15" s="145"/>
      <c r="Q15" s="146"/>
    </row>
    <row r="16" spans="1:17" ht="28.8" customHeight="1" x14ac:dyDescent="0.3">
      <c r="A16" s="15" t="s">
        <v>15</v>
      </c>
      <c r="B16" s="133"/>
      <c r="C16" s="16">
        <v>18694</v>
      </c>
      <c r="D16" s="142">
        <v>433683679</v>
      </c>
      <c r="E16" s="16">
        <v>1812</v>
      </c>
      <c r="F16" s="142">
        <v>6674351</v>
      </c>
      <c r="G16" s="234">
        <v>2732</v>
      </c>
      <c r="H16" s="142">
        <v>8817378</v>
      </c>
      <c r="I16" s="16">
        <v>41559</v>
      </c>
      <c r="J16" s="142">
        <v>16461313</v>
      </c>
      <c r="M16" s="145"/>
      <c r="Q16" s="146"/>
    </row>
    <row r="17" spans="1:17" ht="28.8" customHeight="1" x14ac:dyDescent="0.3">
      <c r="A17" s="15" t="s">
        <v>17</v>
      </c>
      <c r="B17" s="133"/>
      <c r="C17" s="16">
        <v>14250</v>
      </c>
      <c r="D17" s="142">
        <v>163457326</v>
      </c>
      <c r="E17" s="16">
        <v>1257</v>
      </c>
      <c r="F17" s="142">
        <v>4771475</v>
      </c>
      <c r="G17" s="234">
        <v>1082</v>
      </c>
      <c r="H17" s="142">
        <v>11602235</v>
      </c>
      <c r="I17" s="16">
        <v>23696</v>
      </c>
      <c r="J17" s="142">
        <v>6283269</v>
      </c>
      <c r="M17" s="145"/>
      <c r="Q17" s="146"/>
    </row>
    <row r="18" spans="1:17" ht="15.6" x14ac:dyDescent="0.3">
      <c r="A18" s="15"/>
      <c r="B18" s="133"/>
      <c r="C18" s="134"/>
      <c r="D18" s="135"/>
      <c r="E18" s="134"/>
      <c r="F18" s="235"/>
      <c r="G18" s="203"/>
      <c r="H18" s="235"/>
      <c r="I18" s="134"/>
      <c r="J18" s="20"/>
      <c r="M18" s="232"/>
      <c r="Q18" s="233"/>
    </row>
    <row r="19" spans="1:17" ht="15.6" x14ac:dyDescent="0.3">
      <c r="A19" s="27" t="s">
        <v>18</v>
      </c>
      <c r="B19" s="148"/>
      <c r="C19" s="28">
        <f t="shared" ref="C19:J19" si="0">SUM(C10:C17)</f>
        <v>101465</v>
      </c>
      <c r="D19" s="236">
        <f t="shared" si="0"/>
        <v>2392909087</v>
      </c>
      <c r="E19" s="28">
        <f t="shared" si="0"/>
        <v>13824</v>
      </c>
      <c r="F19" s="236">
        <f t="shared" si="0"/>
        <v>68404006</v>
      </c>
      <c r="G19" s="237">
        <f t="shared" si="0"/>
        <v>19914</v>
      </c>
      <c r="H19" s="236">
        <f t="shared" si="0"/>
        <v>135900373</v>
      </c>
      <c r="I19" s="28">
        <f t="shared" si="0"/>
        <v>179180</v>
      </c>
      <c r="J19" s="236">
        <f t="shared" si="0"/>
        <v>45692954</v>
      </c>
      <c r="M19" s="145"/>
      <c r="Q19" s="146"/>
    </row>
    <row r="20" spans="1:17" x14ac:dyDescent="0.25">
      <c r="C20" s="153"/>
      <c r="D20" s="153"/>
      <c r="E20" s="153"/>
      <c r="F20" s="153"/>
      <c r="H20" s="153"/>
      <c r="I20" s="153"/>
      <c r="J20" s="153"/>
    </row>
    <row r="21" spans="1:17" x14ac:dyDescent="0.25">
      <c r="C21" s="153"/>
      <c r="D21" s="153"/>
      <c r="E21" s="153"/>
      <c r="F21" s="120"/>
      <c r="G21" s="153"/>
      <c r="H21" s="153"/>
      <c r="I21" s="153"/>
      <c r="J21" s="153"/>
    </row>
  </sheetData>
  <mergeCells count="10">
    <mergeCell ref="A9:B9"/>
    <mergeCell ref="A1:J1"/>
    <mergeCell ref="A2:J2"/>
    <mergeCell ref="A4:J4"/>
    <mergeCell ref="A5:J5"/>
    <mergeCell ref="A6:J6"/>
    <mergeCell ref="C8:D8"/>
    <mergeCell ref="E8:F8"/>
    <mergeCell ref="G8:H8"/>
    <mergeCell ref="I8:J8"/>
  </mergeCells>
  <pageMargins left="0.7" right="0.7" top="0.75" bottom="0.75" header="0.3" footer="0.3"/>
  <pageSetup scale="77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workbookViewId="0">
      <selection sqref="A1:H1"/>
    </sheetView>
  </sheetViews>
  <sheetFormatPr defaultColWidth="9.109375" defaultRowHeight="13.2" x14ac:dyDescent="0.25"/>
  <cols>
    <col min="1" max="1" width="21.5546875" style="36" customWidth="1"/>
    <col min="2" max="2" width="11.77734375" style="36" customWidth="1"/>
    <col min="3" max="3" width="13" style="36" customWidth="1"/>
    <col min="4" max="4" width="13.5546875" style="36" customWidth="1"/>
    <col min="5" max="5" width="3.33203125" style="36" customWidth="1"/>
    <col min="6" max="6" width="14.33203125" style="36" customWidth="1"/>
    <col min="7" max="7" width="11" style="36" customWidth="1"/>
    <col min="8" max="8" width="3.109375" style="36" customWidth="1"/>
    <col min="9" max="256" width="9.109375" style="36"/>
    <col min="257" max="257" width="21.5546875" style="36" customWidth="1"/>
    <col min="258" max="258" width="11.77734375" style="36" customWidth="1"/>
    <col min="259" max="259" width="13" style="36" customWidth="1"/>
    <col min="260" max="260" width="13.5546875" style="36" customWidth="1"/>
    <col min="261" max="261" width="3.33203125" style="36" customWidth="1"/>
    <col min="262" max="262" width="14.33203125" style="36" customWidth="1"/>
    <col min="263" max="263" width="11" style="36" customWidth="1"/>
    <col min="264" max="264" width="3.109375" style="36" customWidth="1"/>
    <col min="265" max="512" width="9.109375" style="36"/>
    <col min="513" max="513" width="21.5546875" style="36" customWidth="1"/>
    <col min="514" max="514" width="11.77734375" style="36" customWidth="1"/>
    <col min="515" max="515" width="13" style="36" customWidth="1"/>
    <col min="516" max="516" width="13.5546875" style="36" customWidth="1"/>
    <col min="517" max="517" width="3.33203125" style="36" customWidth="1"/>
    <col min="518" max="518" width="14.33203125" style="36" customWidth="1"/>
    <col min="519" max="519" width="11" style="36" customWidth="1"/>
    <col min="520" max="520" width="3.109375" style="36" customWidth="1"/>
    <col min="521" max="768" width="9.109375" style="36"/>
    <col min="769" max="769" width="21.5546875" style="36" customWidth="1"/>
    <col min="770" max="770" width="11.77734375" style="36" customWidth="1"/>
    <col min="771" max="771" width="13" style="36" customWidth="1"/>
    <col min="772" max="772" width="13.5546875" style="36" customWidth="1"/>
    <col min="773" max="773" width="3.33203125" style="36" customWidth="1"/>
    <col min="774" max="774" width="14.33203125" style="36" customWidth="1"/>
    <col min="775" max="775" width="11" style="36" customWidth="1"/>
    <col min="776" max="776" width="3.109375" style="36" customWidth="1"/>
    <col min="777" max="1024" width="9.109375" style="36"/>
    <col min="1025" max="1025" width="21.5546875" style="36" customWidth="1"/>
    <col min="1026" max="1026" width="11.77734375" style="36" customWidth="1"/>
    <col min="1027" max="1027" width="13" style="36" customWidth="1"/>
    <col min="1028" max="1028" width="13.5546875" style="36" customWidth="1"/>
    <col min="1029" max="1029" width="3.33203125" style="36" customWidth="1"/>
    <col min="1030" max="1030" width="14.33203125" style="36" customWidth="1"/>
    <col min="1031" max="1031" width="11" style="36" customWidth="1"/>
    <col min="1032" max="1032" width="3.109375" style="36" customWidth="1"/>
    <col min="1033" max="1280" width="9.109375" style="36"/>
    <col min="1281" max="1281" width="21.5546875" style="36" customWidth="1"/>
    <col min="1282" max="1282" width="11.77734375" style="36" customWidth="1"/>
    <col min="1283" max="1283" width="13" style="36" customWidth="1"/>
    <col min="1284" max="1284" width="13.5546875" style="36" customWidth="1"/>
    <col min="1285" max="1285" width="3.33203125" style="36" customWidth="1"/>
    <col min="1286" max="1286" width="14.33203125" style="36" customWidth="1"/>
    <col min="1287" max="1287" width="11" style="36" customWidth="1"/>
    <col min="1288" max="1288" width="3.109375" style="36" customWidth="1"/>
    <col min="1289" max="1536" width="9.109375" style="36"/>
    <col min="1537" max="1537" width="21.5546875" style="36" customWidth="1"/>
    <col min="1538" max="1538" width="11.77734375" style="36" customWidth="1"/>
    <col min="1539" max="1539" width="13" style="36" customWidth="1"/>
    <col min="1540" max="1540" width="13.5546875" style="36" customWidth="1"/>
    <col min="1541" max="1541" width="3.33203125" style="36" customWidth="1"/>
    <col min="1542" max="1542" width="14.33203125" style="36" customWidth="1"/>
    <col min="1543" max="1543" width="11" style="36" customWidth="1"/>
    <col min="1544" max="1544" width="3.109375" style="36" customWidth="1"/>
    <col min="1545" max="1792" width="9.109375" style="36"/>
    <col min="1793" max="1793" width="21.5546875" style="36" customWidth="1"/>
    <col min="1794" max="1794" width="11.77734375" style="36" customWidth="1"/>
    <col min="1795" max="1795" width="13" style="36" customWidth="1"/>
    <col min="1796" max="1796" width="13.5546875" style="36" customWidth="1"/>
    <col min="1797" max="1797" width="3.33203125" style="36" customWidth="1"/>
    <col min="1798" max="1798" width="14.33203125" style="36" customWidth="1"/>
    <col min="1799" max="1799" width="11" style="36" customWidth="1"/>
    <col min="1800" max="1800" width="3.109375" style="36" customWidth="1"/>
    <col min="1801" max="2048" width="9.109375" style="36"/>
    <col min="2049" max="2049" width="21.5546875" style="36" customWidth="1"/>
    <col min="2050" max="2050" width="11.77734375" style="36" customWidth="1"/>
    <col min="2051" max="2051" width="13" style="36" customWidth="1"/>
    <col min="2052" max="2052" width="13.5546875" style="36" customWidth="1"/>
    <col min="2053" max="2053" width="3.33203125" style="36" customWidth="1"/>
    <col min="2054" max="2054" width="14.33203125" style="36" customWidth="1"/>
    <col min="2055" max="2055" width="11" style="36" customWidth="1"/>
    <col min="2056" max="2056" width="3.109375" style="36" customWidth="1"/>
    <col min="2057" max="2304" width="9.109375" style="36"/>
    <col min="2305" max="2305" width="21.5546875" style="36" customWidth="1"/>
    <col min="2306" max="2306" width="11.77734375" style="36" customWidth="1"/>
    <col min="2307" max="2307" width="13" style="36" customWidth="1"/>
    <col min="2308" max="2308" width="13.5546875" style="36" customWidth="1"/>
    <col min="2309" max="2309" width="3.33203125" style="36" customWidth="1"/>
    <col min="2310" max="2310" width="14.33203125" style="36" customWidth="1"/>
    <col min="2311" max="2311" width="11" style="36" customWidth="1"/>
    <col min="2312" max="2312" width="3.109375" style="36" customWidth="1"/>
    <col min="2313" max="2560" width="9.109375" style="36"/>
    <col min="2561" max="2561" width="21.5546875" style="36" customWidth="1"/>
    <col min="2562" max="2562" width="11.77734375" style="36" customWidth="1"/>
    <col min="2563" max="2563" width="13" style="36" customWidth="1"/>
    <col min="2564" max="2564" width="13.5546875" style="36" customWidth="1"/>
    <col min="2565" max="2565" width="3.33203125" style="36" customWidth="1"/>
    <col min="2566" max="2566" width="14.33203125" style="36" customWidth="1"/>
    <col min="2567" max="2567" width="11" style="36" customWidth="1"/>
    <col min="2568" max="2568" width="3.109375" style="36" customWidth="1"/>
    <col min="2569" max="2816" width="9.109375" style="36"/>
    <col min="2817" max="2817" width="21.5546875" style="36" customWidth="1"/>
    <col min="2818" max="2818" width="11.77734375" style="36" customWidth="1"/>
    <col min="2819" max="2819" width="13" style="36" customWidth="1"/>
    <col min="2820" max="2820" width="13.5546875" style="36" customWidth="1"/>
    <col min="2821" max="2821" width="3.33203125" style="36" customWidth="1"/>
    <col min="2822" max="2822" width="14.33203125" style="36" customWidth="1"/>
    <col min="2823" max="2823" width="11" style="36" customWidth="1"/>
    <col min="2824" max="2824" width="3.109375" style="36" customWidth="1"/>
    <col min="2825" max="3072" width="9.109375" style="36"/>
    <col min="3073" max="3073" width="21.5546875" style="36" customWidth="1"/>
    <col min="3074" max="3074" width="11.77734375" style="36" customWidth="1"/>
    <col min="3075" max="3075" width="13" style="36" customWidth="1"/>
    <col min="3076" max="3076" width="13.5546875" style="36" customWidth="1"/>
    <col min="3077" max="3077" width="3.33203125" style="36" customWidth="1"/>
    <col min="3078" max="3078" width="14.33203125" style="36" customWidth="1"/>
    <col min="3079" max="3079" width="11" style="36" customWidth="1"/>
    <col min="3080" max="3080" width="3.109375" style="36" customWidth="1"/>
    <col min="3081" max="3328" width="9.109375" style="36"/>
    <col min="3329" max="3329" width="21.5546875" style="36" customWidth="1"/>
    <col min="3330" max="3330" width="11.77734375" style="36" customWidth="1"/>
    <col min="3331" max="3331" width="13" style="36" customWidth="1"/>
    <col min="3332" max="3332" width="13.5546875" style="36" customWidth="1"/>
    <col min="3333" max="3333" width="3.33203125" style="36" customWidth="1"/>
    <col min="3334" max="3334" width="14.33203125" style="36" customWidth="1"/>
    <col min="3335" max="3335" width="11" style="36" customWidth="1"/>
    <col min="3336" max="3336" width="3.109375" style="36" customWidth="1"/>
    <col min="3337" max="3584" width="9.109375" style="36"/>
    <col min="3585" max="3585" width="21.5546875" style="36" customWidth="1"/>
    <col min="3586" max="3586" width="11.77734375" style="36" customWidth="1"/>
    <col min="3587" max="3587" width="13" style="36" customWidth="1"/>
    <col min="3588" max="3588" width="13.5546875" style="36" customWidth="1"/>
    <col min="3589" max="3589" width="3.33203125" style="36" customWidth="1"/>
    <col min="3590" max="3590" width="14.33203125" style="36" customWidth="1"/>
    <col min="3591" max="3591" width="11" style="36" customWidth="1"/>
    <col min="3592" max="3592" width="3.109375" style="36" customWidth="1"/>
    <col min="3593" max="3840" width="9.109375" style="36"/>
    <col min="3841" max="3841" width="21.5546875" style="36" customWidth="1"/>
    <col min="3842" max="3842" width="11.77734375" style="36" customWidth="1"/>
    <col min="3843" max="3843" width="13" style="36" customWidth="1"/>
    <col min="3844" max="3844" width="13.5546875" style="36" customWidth="1"/>
    <col min="3845" max="3845" width="3.33203125" style="36" customWidth="1"/>
    <col min="3846" max="3846" width="14.33203125" style="36" customWidth="1"/>
    <col min="3847" max="3847" width="11" style="36" customWidth="1"/>
    <col min="3848" max="3848" width="3.109375" style="36" customWidth="1"/>
    <col min="3849" max="4096" width="9.109375" style="36"/>
    <col min="4097" max="4097" width="21.5546875" style="36" customWidth="1"/>
    <col min="4098" max="4098" width="11.77734375" style="36" customWidth="1"/>
    <col min="4099" max="4099" width="13" style="36" customWidth="1"/>
    <col min="4100" max="4100" width="13.5546875" style="36" customWidth="1"/>
    <col min="4101" max="4101" width="3.33203125" style="36" customWidth="1"/>
    <col min="4102" max="4102" width="14.33203125" style="36" customWidth="1"/>
    <col min="4103" max="4103" width="11" style="36" customWidth="1"/>
    <col min="4104" max="4104" width="3.109375" style="36" customWidth="1"/>
    <col min="4105" max="4352" width="9.109375" style="36"/>
    <col min="4353" max="4353" width="21.5546875" style="36" customWidth="1"/>
    <col min="4354" max="4354" width="11.77734375" style="36" customWidth="1"/>
    <col min="4355" max="4355" width="13" style="36" customWidth="1"/>
    <col min="4356" max="4356" width="13.5546875" style="36" customWidth="1"/>
    <col min="4357" max="4357" width="3.33203125" style="36" customWidth="1"/>
    <col min="4358" max="4358" width="14.33203125" style="36" customWidth="1"/>
    <col min="4359" max="4359" width="11" style="36" customWidth="1"/>
    <col min="4360" max="4360" width="3.109375" style="36" customWidth="1"/>
    <col min="4361" max="4608" width="9.109375" style="36"/>
    <col min="4609" max="4609" width="21.5546875" style="36" customWidth="1"/>
    <col min="4610" max="4610" width="11.77734375" style="36" customWidth="1"/>
    <col min="4611" max="4611" width="13" style="36" customWidth="1"/>
    <col min="4612" max="4612" width="13.5546875" style="36" customWidth="1"/>
    <col min="4613" max="4613" width="3.33203125" style="36" customWidth="1"/>
    <col min="4614" max="4614" width="14.33203125" style="36" customWidth="1"/>
    <col min="4615" max="4615" width="11" style="36" customWidth="1"/>
    <col min="4616" max="4616" width="3.109375" style="36" customWidth="1"/>
    <col min="4617" max="4864" width="9.109375" style="36"/>
    <col min="4865" max="4865" width="21.5546875" style="36" customWidth="1"/>
    <col min="4866" max="4866" width="11.77734375" style="36" customWidth="1"/>
    <col min="4867" max="4867" width="13" style="36" customWidth="1"/>
    <col min="4868" max="4868" width="13.5546875" style="36" customWidth="1"/>
    <col min="4869" max="4869" width="3.33203125" style="36" customWidth="1"/>
    <col min="4870" max="4870" width="14.33203125" style="36" customWidth="1"/>
    <col min="4871" max="4871" width="11" style="36" customWidth="1"/>
    <col min="4872" max="4872" width="3.109375" style="36" customWidth="1"/>
    <col min="4873" max="5120" width="9.109375" style="36"/>
    <col min="5121" max="5121" width="21.5546875" style="36" customWidth="1"/>
    <col min="5122" max="5122" width="11.77734375" style="36" customWidth="1"/>
    <col min="5123" max="5123" width="13" style="36" customWidth="1"/>
    <col min="5124" max="5124" width="13.5546875" style="36" customWidth="1"/>
    <col min="5125" max="5125" width="3.33203125" style="36" customWidth="1"/>
    <col min="5126" max="5126" width="14.33203125" style="36" customWidth="1"/>
    <col min="5127" max="5127" width="11" style="36" customWidth="1"/>
    <col min="5128" max="5128" width="3.109375" style="36" customWidth="1"/>
    <col min="5129" max="5376" width="9.109375" style="36"/>
    <col min="5377" max="5377" width="21.5546875" style="36" customWidth="1"/>
    <col min="5378" max="5378" width="11.77734375" style="36" customWidth="1"/>
    <col min="5379" max="5379" width="13" style="36" customWidth="1"/>
    <col min="5380" max="5380" width="13.5546875" style="36" customWidth="1"/>
    <col min="5381" max="5381" width="3.33203125" style="36" customWidth="1"/>
    <col min="5382" max="5382" width="14.33203125" style="36" customWidth="1"/>
    <col min="5383" max="5383" width="11" style="36" customWidth="1"/>
    <col min="5384" max="5384" width="3.109375" style="36" customWidth="1"/>
    <col min="5385" max="5632" width="9.109375" style="36"/>
    <col min="5633" max="5633" width="21.5546875" style="36" customWidth="1"/>
    <col min="5634" max="5634" width="11.77734375" style="36" customWidth="1"/>
    <col min="5635" max="5635" width="13" style="36" customWidth="1"/>
    <col min="5636" max="5636" width="13.5546875" style="36" customWidth="1"/>
    <col min="5637" max="5637" width="3.33203125" style="36" customWidth="1"/>
    <col min="5638" max="5638" width="14.33203125" style="36" customWidth="1"/>
    <col min="5639" max="5639" width="11" style="36" customWidth="1"/>
    <col min="5640" max="5640" width="3.109375" style="36" customWidth="1"/>
    <col min="5641" max="5888" width="9.109375" style="36"/>
    <col min="5889" max="5889" width="21.5546875" style="36" customWidth="1"/>
    <col min="5890" max="5890" width="11.77734375" style="36" customWidth="1"/>
    <col min="5891" max="5891" width="13" style="36" customWidth="1"/>
    <col min="5892" max="5892" width="13.5546875" style="36" customWidth="1"/>
    <col min="5893" max="5893" width="3.33203125" style="36" customWidth="1"/>
    <col min="5894" max="5894" width="14.33203125" style="36" customWidth="1"/>
    <col min="5895" max="5895" width="11" style="36" customWidth="1"/>
    <col min="5896" max="5896" width="3.109375" style="36" customWidth="1"/>
    <col min="5897" max="6144" width="9.109375" style="36"/>
    <col min="6145" max="6145" width="21.5546875" style="36" customWidth="1"/>
    <col min="6146" max="6146" width="11.77734375" style="36" customWidth="1"/>
    <col min="6147" max="6147" width="13" style="36" customWidth="1"/>
    <col min="6148" max="6148" width="13.5546875" style="36" customWidth="1"/>
    <col min="6149" max="6149" width="3.33203125" style="36" customWidth="1"/>
    <col min="6150" max="6150" width="14.33203125" style="36" customWidth="1"/>
    <col min="6151" max="6151" width="11" style="36" customWidth="1"/>
    <col min="6152" max="6152" width="3.109375" style="36" customWidth="1"/>
    <col min="6153" max="6400" width="9.109375" style="36"/>
    <col min="6401" max="6401" width="21.5546875" style="36" customWidth="1"/>
    <col min="6402" max="6402" width="11.77734375" style="36" customWidth="1"/>
    <col min="6403" max="6403" width="13" style="36" customWidth="1"/>
    <col min="6404" max="6404" width="13.5546875" style="36" customWidth="1"/>
    <col min="6405" max="6405" width="3.33203125" style="36" customWidth="1"/>
    <col min="6406" max="6406" width="14.33203125" style="36" customWidth="1"/>
    <col min="6407" max="6407" width="11" style="36" customWidth="1"/>
    <col min="6408" max="6408" width="3.109375" style="36" customWidth="1"/>
    <col min="6409" max="6656" width="9.109375" style="36"/>
    <col min="6657" max="6657" width="21.5546875" style="36" customWidth="1"/>
    <col min="6658" max="6658" width="11.77734375" style="36" customWidth="1"/>
    <col min="6659" max="6659" width="13" style="36" customWidth="1"/>
    <col min="6660" max="6660" width="13.5546875" style="36" customWidth="1"/>
    <col min="6661" max="6661" width="3.33203125" style="36" customWidth="1"/>
    <col min="6662" max="6662" width="14.33203125" style="36" customWidth="1"/>
    <col min="6663" max="6663" width="11" style="36" customWidth="1"/>
    <col min="6664" max="6664" width="3.109375" style="36" customWidth="1"/>
    <col min="6665" max="6912" width="9.109375" style="36"/>
    <col min="6913" max="6913" width="21.5546875" style="36" customWidth="1"/>
    <col min="6914" max="6914" width="11.77734375" style="36" customWidth="1"/>
    <col min="6915" max="6915" width="13" style="36" customWidth="1"/>
    <col min="6916" max="6916" width="13.5546875" style="36" customWidth="1"/>
    <col min="6917" max="6917" width="3.33203125" style="36" customWidth="1"/>
    <col min="6918" max="6918" width="14.33203125" style="36" customWidth="1"/>
    <col min="6919" max="6919" width="11" style="36" customWidth="1"/>
    <col min="6920" max="6920" width="3.109375" style="36" customWidth="1"/>
    <col min="6921" max="7168" width="9.109375" style="36"/>
    <col min="7169" max="7169" width="21.5546875" style="36" customWidth="1"/>
    <col min="7170" max="7170" width="11.77734375" style="36" customWidth="1"/>
    <col min="7171" max="7171" width="13" style="36" customWidth="1"/>
    <col min="7172" max="7172" width="13.5546875" style="36" customWidth="1"/>
    <col min="7173" max="7173" width="3.33203125" style="36" customWidth="1"/>
    <col min="7174" max="7174" width="14.33203125" style="36" customWidth="1"/>
    <col min="7175" max="7175" width="11" style="36" customWidth="1"/>
    <col min="7176" max="7176" width="3.109375" style="36" customWidth="1"/>
    <col min="7177" max="7424" width="9.109375" style="36"/>
    <col min="7425" max="7425" width="21.5546875" style="36" customWidth="1"/>
    <col min="7426" max="7426" width="11.77734375" style="36" customWidth="1"/>
    <col min="7427" max="7427" width="13" style="36" customWidth="1"/>
    <col min="7428" max="7428" width="13.5546875" style="36" customWidth="1"/>
    <col min="7429" max="7429" width="3.33203125" style="36" customWidth="1"/>
    <col min="7430" max="7430" width="14.33203125" style="36" customWidth="1"/>
    <col min="7431" max="7431" width="11" style="36" customWidth="1"/>
    <col min="7432" max="7432" width="3.109375" style="36" customWidth="1"/>
    <col min="7433" max="7680" width="9.109375" style="36"/>
    <col min="7681" max="7681" width="21.5546875" style="36" customWidth="1"/>
    <col min="7682" max="7682" width="11.77734375" style="36" customWidth="1"/>
    <col min="7683" max="7683" width="13" style="36" customWidth="1"/>
    <col min="7684" max="7684" width="13.5546875" style="36" customWidth="1"/>
    <col min="7685" max="7685" width="3.33203125" style="36" customWidth="1"/>
    <col min="7686" max="7686" width="14.33203125" style="36" customWidth="1"/>
    <col min="7687" max="7687" width="11" style="36" customWidth="1"/>
    <col min="7688" max="7688" width="3.109375" style="36" customWidth="1"/>
    <col min="7689" max="7936" width="9.109375" style="36"/>
    <col min="7937" max="7937" width="21.5546875" style="36" customWidth="1"/>
    <col min="7938" max="7938" width="11.77734375" style="36" customWidth="1"/>
    <col min="7939" max="7939" width="13" style="36" customWidth="1"/>
    <col min="7940" max="7940" width="13.5546875" style="36" customWidth="1"/>
    <col min="7941" max="7941" width="3.33203125" style="36" customWidth="1"/>
    <col min="7942" max="7942" width="14.33203125" style="36" customWidth="1"/>
    <col min="7943" max="7943" width="11" style="36" customWidth="1"/>
    <col min="7944" max="7944" width="3.109375" style="36" customWidth="1"/>
    <col min="7945" max="8192" width="9.109375" style="36"/>
    <col min="8193" max="8193" width="21.5546875" style="36" customWidth="1"/>
    <col min="8194" max="8194" width="11.77734375" style="36" customWidth="1"/>
    <col min="8195" max="8195" width="13" style="36" customWidth="1"/>
    <col min="8196" max="8196" width="13.5546875" style="36" customWidth="1"/>
    <col min="8197" max="8197" width="3.33203125" style="36" customWidth="1"/>
    <col min="8198" max="8198" width="14.33203125" style="36" customWidth="1"/>
    <col min="8199" max="8199" width="11" style="36" customWidth="1"/>
    <col min="8200" max="8200" width="3.109375" style="36" customWidth="1"/>
    <col min="8201" max="8448" width="9.109375" style="36"/>
    <col min="8449" max="8449" width="21.5546875" style="36" customWidth="1"/>
    <col min="8450" max="8450" width="11.77734375" style="36" customWidth="1"/>
    <col min="8451" max="8451" width="13" style="36" customWidth="1"/>
    <col min="8452" max="8452" width="13.5546875" style="36" customWidth="1"/>
    <col min="8453" max="8453" width="3.33203125" style="36" customWidth="1"/>
    <col min="8454" max="8454" width="14.33203125" style="36" customWidth="1"/>
    <col min="8455" max="8455" width="11" style="36" customWidth="1"/>
    <col min="8456" max="8456" width="3.109375" style="36" customWidth="1"/>
    <col min="8457" max="8704" width="9.109375" style="36"/>
    <col min="8705" max="8705" width="21.5546875" style="36" customWidth="1"/>
    <col min="8706" max="8706" width="11.77734375" style="36" customWidth="1"/>
    <col min="8707" max="8707" width="13" style="36" customWidth="1"/>
    <col min="8708" max="8708" width="13.5546875" style="36" customWidth="1"/>
    <col min="8709" max="8709" width="3.33203125" style="36" customWidth="1"/>
    <col min="8710" max="8710" width="14.33203125" style="36" customWidth="1"/>
    <col min="8711" max="8711" width="11" style="36" customWidth="1"/>
    <col min="8712" max="8712" width="3.109375" style="36" customWidth="1"/>
    <col min="8713" max="8960" width="9.109375" style="36"/>
    <col min="8961" max="8961" width="21.5546875" style="36" customWidth="1"/>
    <col min="8962" max="8962" width="11.77734375" style="36" customWidth="1"/>
    <col min="8963" max="8963" width="13" style="36" customWidth="1"/>
    <col min="8964" max="8964" width="13.5546875" style="36" customWidth="1"/>
    <col min="8965" max="8965" width="3.33203125" style="36" customWidth="1"/>
    <col min="8966" max="8966" width="14.33203125" style="36" customWidth="1"/>
    <col min="8967" max="8967" width="11" style="36" customWidth="1"/>
    <col min="8968" max="8968" width="3.109375" style="36" customWidth="1"/>
    <col min="8969" max="9216" width="9.109375" style="36"/>
    <col min="9217" max="9217" width="21.5546875" style="36" customWidth="1"/>
    <col min="9218" max="9218" width="11.77734375" style="36" customWidth="1"/>
    <col min="9219" max="9219" width="13" style="36" customWidth="1"/>
    <col min="9220" max="9220" width="13.5546875" style="36" customWidth="1"/>
    <col min="9221" max="9221" width="3.33203125" style="36" customWidth="1"/>
    <col min="9222" max="9222" width="14.33203125" style="36" customWidth="1"/>
    <col min="9223" max="9223" width="11" style="36" customWidth="1"/>
    <col min="9224" max="9224" width="3.109375" style="36" customWidth="1"/>
    <col min="9225" max="9472" width="9.109375" style="36"/>
    <col min="9473" max="9473" width="21.5546875" style="36" customWidth="1"/>
    <col min="9474" max="9474" width="11.77734375" style="36" customWidth="1"/>
    <col min="9475" max="9475" width="13" style="36" customWidth="1"/>
    <col min="9476" max="9476" width="13.5546875" style="36" customWidth="1"/>
    <col min="9477" max="9477" width="3.33203125" style="36" customWidth="1"/>
    <col min="9478" max="9478" width="14.33203125" style="36" customWidth="1"/>
    <col min="9479" max="9479" width="11" style="36" customWidth="1"/>
    <col min="9480" max="9480" width="3.109375" style="36" customWidth="1"/>
    <col min="9481" max="9728" width="9.109375" style="36"/>
    <col min="9729" max="9729" width="21.5546875" style="36" customWidth="1"/>
    <col min="9730" max="9730" width="11.77734375" style="36" customWidth="1"/>
    <col min="9731" max="9731" width="13" style="36" customWidth="1"/>
    <col min="9732" max="9732" width="13.5546875" style="36" customWidth="1"/>
    <col min="9733" max="9733" width="3.33203125" style="36" customWidth="1"/>
    <col min="9734" max="9734" width="14.33203125" style="36" customWidth="1"/>
    <col min="9735" max="9735" width="11" style="36" customWidth="1"/>
    <col min="9736" max="9736" width="3.109375" style="36" customWidth="1"/>
    <col min="9737" max="9984" width="9.109375" style="36"/>
    <col min="9985" max="9985" width="21.5546875" style="36" customWidth="1"/>
    <col min="9986" max="9986" width="11.77734375" style="36" customWidth="1"/>
    <col min="9987" max="9987" width="13" style="36" customWidth="1"/>
    <col min="9988" max="9988" width="13.5546875" style="36" customWidth="1"/>
    <col min="9989" max="9989" width="3.33203125" style="36" customWidth="1"/>
    <col min="9990" max="9990" width="14.33203125" style="36" customWidth="1"/>
    <col min="9991" max="9991" width="11" style="36" customWidth="1"/>
    <col min="9992" max="9992" width="3.109375" style="36" customWidth="1"/>
    <col min="9993" max="10240" width="9.109375" style="36"/>
    <col min="10241" max="10241" width="21.5546875" style="36" customWidth="1"/>
    <col min="10242" max="10242" width="11.77734375" style="36" customWidth="1"/>
    <col min="10243" max="10243" width="13" style="36" customWidth="1"/>
    <col min="10244" max="10244" width="13.5546875" style="36" customWidth="1"/>
    <col min="10245" max="10245" width="3.33203125" style="36" customWidth="1"/>
    <col min="10246" max="10246" width="14.33203125" style="36" customWidth="1"/>
    <col min="10247" max="10247" width="11" style="36" customWidth="1"/>
    <col min="10248" max="10248" width="3.109375" style="36" customWidth="1"/>
    <col min="10249" max="10496" width="9.109375" style="36"/>
    <col min="10497" max="10497" width="21.5546875" style="36" customWidth="1"/>
    <col min="10498" max="10498" width="11.77734375" style="36" customWidth="1"/>
    <col min="10499" max="10499" width="13" style="36" customWidth="1"/>
    <col min="10500" max="10500" width="13.5546875" style="36" customWidth="1"/>
    <col min="10501" max="10501" width="3.33203125" style="36" customWidth="1"/>
    <col min="10502" max="10502" width="14.33203125" style="36" customWidth="1"/>
    <col min="10503" max="10503" width="11" style="36" customWidth="1"/>
    <col min="10504" max="10504" width="3.109375" style="36" customWidth="1"/>
    <col min="10505" max="10752" width="9.109375" style="36"/>
    <col min="10753" max="10753" width="21.5546875" style="36" customWidth="1"/>
    <col min="10754" max="10754" width="11.77734375" style="36" customWidth="1"/>
    <col min="10755" max="10755" width="13" style="36" customWidth="1"/>
    <col min="10756" max="10756" width="13.5546875" style="36" customWidth="1"/>
    <col min="10757" max="10757" width="3.33203125" style="36" customWidth="1"/>
    <col min="10758" max="10758" width="14.33203125" style="36" customWidth="1"/>
    <col min="10759" max="10759" width="11" style="36" customWidth="1"/>
    <col min="10760" max="10760" width="3.109375" style="36" customWidth="1"/>
    <col min="10761" max="11008" width="9.109375" style="36"/>
    <col min="11009" max="11009" width="21.5546875" style="36" customWidth="1"/>
    <col min="11010" max="11010" width="11.77734375" style="36" customWidth="1"/>
    <col min="11011" max="11011" width="13" style="36" customWidth="1"/>
    <col min="11012" max="11012" width="13.5546875" style="36" customWidth="1"/>
    <col min="11013" max="11013" width="3.33203125" style="36" customWidth="1"/>
    <col min="11014" max="11014" width="14.33203125" style="36" customWidth="1"/>
    <col min="11015" max="11015" width="11" style="36" customWidth="1"/>
    <col min="11016" max="11016" width="3.109375" style="36" customWidth="1"/>
    <col min="11017" max="11264" width="9.109375" style="36"/>
    <col min="11265" max="11265" width="21.5546875" style="36" customWidth="1"/>
    <col min="11266" max="11266" width="11.77734375" style="36" customWidth="1"/>
    <col min="11267" max="11267" width="13" style="36" customWidth="1"/>
    <col min="11268" max="11268" width="13.5546875" style="36" customWidth="1"/>
    <col min="11269" max="11269" width="3.33203125" style="36" customWidth="1"/>
    <col min="11270" max="11270" width="14.33203125" style="36" customWidth="1"/>
    <col min="11271" max="11271" width="11" style="36" customWidth="1"/>
    <col min="11272" max="11272" width="3.109375" style="36" customWidth="1"/>
    <col min="11273" max="11520" width="9.109375" style="36"/>
    <col min="11521" max="11521" width="21.5546875" style="36" customWidth="1"/>
    <col min="11522" max="11522" width="11.77734375" style="36" customWidth="1"/>
    <col min="11523" max="11523" width="13" style="36" customWidth="1"/>
    <col min="11524" max="11524" width="13.5546875" style="36" customWidth="1"/>
    <col min="11525" max="11525" width="3.33203125" style="36" customWidth="1"/>
    <col min="11526" max="11526" width="14.33203125" style="36" customWidth="1"/>
    <col min="11527" max="11527" width="11" style="36" customWidth="1"/>
    <col min="11528" max="11528" width="3.109375" style="36" customWidth="1"/>
    <col min="11529" max="11776" width="9.109375" style="36"/>
    <col min="11777" max="11777" width="21.5546875" style="36" customWidth="1"/>
    <col min="11778" max="11778" width="11.77734375" style="36" customWidth="1"/>
    <col min="11779" max="11779" width="13" style="36" customWidth="1"/>
    <col min="11780" max="11780" width="13.5546875" style="36" customWidth="1"/>
    <col min="11781" max="11781" width="3.33203125" style="36" customWidth="1"/>
    <col min="11782" max="11782" width="14.33203125" style="36" customWidth="1"/>
    <col min="11783" max="11783" width="11" style="36" customWidth="1"/>
    <col min="11784" max="11784" width="3.109375" style="36" customWidth="1"/>
    <col min="11785" max="12032" width="9.109375" style="36"/>
    <col min="12033" max="12033" width="21.5546875" style="36" customWidth="1"/>
    <col min="12034" max="12034" width="11.77734375" style="36" customWidth="1"/>
    <col min="12035" max="12035" width="13" style="36" customWidth="1"/>
    <col min="12036" max="12036" width="13.5546875" style="36" customWidth="1"/>
    <col min="12037" max="12037" width="3.33203125" style="36" customWidth="1"/>
    <col min="12038" max="12038" width="14.33203125" style="36" customWidth="1"/>
    <col min="12039" max="12039" width="11" style="36" customWidth="1"/>
    <col min="12040" max="12040" width="3.109375" style="36" customWidth="1"/>
    <col min="12041" max="12288" width="9.109375" style="36"/>
    <col min="12289" max="12289" width="21.5546875" style="36" customWidth="1"/>
    <col min="12290" max="12290" width="11.77734375" style="36" customWidth="1"/>
    <col min="12291" max="12291" width="13" style="36" customWidth="1"/>
    <col min="12292" max="12292" width="13.5546875" style="36" customWidth="1"/>
    <col min="12293" max="12293" width="3.33203125" style="36" customWidth="1"/>
    <col min="12294" max="12294" width="14.33203125" style="36" customWidth="1"/>
    <col min="12295" max="12295" width="11" style="36" customWidth="1"/>
    <col min="12296" max="12296" width="3.109375" style="36" customWidth="1"/>
    <col min="12297" max="12544" width="9.109375" style="36"/>
    <col min="12545" max="12545" width="21.5546875" style="36" customWidth="1"/>
    <col min="12546" max="12546" width="11.77734375" style="36" customWidth="1"/>
    <col min="12547" max="12547" width="13" style="36" customWidth="1"/>
    <col min="12548" max="12548" width="13.5546875" style="36" customWidth="1"/>
    <col min="12549" max="12549" width="3.33203125" style="36" customWidth="1"/>
    <col min="12550" max="12550" width="14.33203125" style="36" customWidth="1"/>
    <col min="12551" max="12551" width="11" style="36" customWidth="1"/>
    <col min="12552" max="12552" width="3.109375" style="36" customWidth="1"/>
    <col min="12553" max="12800" width="9.109375" style="36"/>
    <col min="12801" max="12801" width="21.5546875" style="36" customWidth="1"/>
    <col min="12802" max="12802" width="11.77734375" style="36" customWidth="1"/>
    <col min="12803" max="12803" width="13" style="36" customWidth="1"/>
    <col min="12804" max="12804" width="13.5546875" style="36" customWidth="1"/>
    <col min="12805" max="12805" width="3.33203125" style="36" customWidth="1"/>
    <col min="12806" max="12806" width="14.33203125" style="36" customWidth="1"/>
    <col min="12807" max="12807" width="11" style="36" customWidth="1"/>
    <col min="12808" max="12808" width="3.109375" style="36" customWidth="1"/>
    <col min="12809" max="13056" width="9.109375" style="36"/>
    <col min="13057" max="13057" width="21.5546875" style="36" customWidth="1"/>
    <col min="13058" max="13058" width="11.77734375" style="36" customWidth="1"/>
    <col min="13059" max="13059" width="13" style="36" customWidth="1"/>
    <col min="13060" max="13060" width="13.5546875" style="36" customWidth="1"/>
    <col min="13061" max="13061" width="3.33203125" style="36" customWidth="1"/>
    <col min="13062" max="13062" width="14.33203125" style="36" customWidth="1"/>
    <col min="13063" max="13063" width="11" style="36" customWidth="1"/>
    <col min="13064" max="13064" width="3.109375" style="36" customWidth="1"/>
    <col min="13065" max="13312" width="9.109375" style="36"/>
    <col min="13313" max="13313" width="21.5546875" style="36" customWidth="1"/>
    <col min="13314" max="13314" width="11.77734375" style="36" customWidth="1"/>
    <col min="13315" max="13315" width="13" style="36" customWidth="1"/>
    <col min="13316" max="13316" width="13.5546875" style="36" customWidth="1"/>
    <col min="13317" max="13317" width="3.33203125" style="36" customWidth="1"/>
    <col min="13318" max="13318" width="14.33203125" style="36" customWidth="1"/>
    <col min="13319" max="13319" width="11" style="36" customWidth="1"/>
    <col min="13320" max="13320" width="3.109375" style="36" customWidth="1"/>
    <col min="13321" max="13568" width="9.109375" style="36"/>
    <col min="13569" max="13569" width="21.5546875" style="36" customWidth="1"/>
    <col min="13570" max="13570" width="11.77734375" style="36" customWidth="1"/>
    <col min="13571" max="13571" width="13" style="36" customWidth="1"/>
    <col min="13572" max="13572" width="13.5546875" style="36" customWidth="1"/>
    <col min="13573" max="13573" width="3.33203125" style="36" customWidth="1"/>
    <col min="13574" max="13574" width="14.33203125" style="36" customWidth="1"/>
    <col min="13575" max="13575" width="11" style="36" customWidth="1"/>
    <col min="13576" max="13576" width="3.109375" style="36" customWidth="1"/>
    <col min="13577" max="13824" width="9.109375" style="36"/>
    <col min="13825" max="13825" width="21.5546875" style="36" customWidth="1"/>
    <col min="13826" max="13826" width="11.77734375" style="36" customWidth="1"/>
    <col min="13827" max="13827" width="13" style="36" customWidth="1"/>
    <col min="13828" max="13828" width="13.5546875" style="36" customWidth="1"/>
    <col min="13829" max="13829" width="3.33203125" style="36" customWidth="1"/>
    <col min="13830" max="13830" width="14.33203125" style="36" customWidth="1"/>
    <col min="13831" max="13831" width="11" style="36" customWidth="1"/>
    <col min="13832" max="13832" width="3.109375" style="36" customWidth="1"/>
    <col min="13833" max="14080" width="9.109375" style="36"/>
    <col min="14081" max="14081" width="21.5546875" style="36" customWidth="1"/>
    <col min="14082" max="14082" width="11.77734375" style="36" customWidth="1"/>
    <col min="14083" max="14083" width="13" style="36" customWidth="1"/>
    <col min="14084" max="14084" width="13.5546875" style="36" customWidth="1"/>
    <col min="14085" max="14085" width="3.33203125" style="36" customWidth="1"/>
    <col min="14086" max="14086" width="14.33203125" style="36" customWidth="1"/>
    <col min="14087" max="14087" width="11" style="36" customWidth="1"/>
    <col min="14088" max="14088" width="3.109375" style="36" customWidth="1"/>
    <col min="14089" max="14336" width="9.109375" style="36"/>
    <col min="14337" max="14337" width="21.5546875" style="36" customWidth="1"/>
    <col min="14338" max="14338" width="11.77734375" style="36" customWidth="1"/>
    <col min="14339" max="14339" width="13" style="36" customWidth="1"/>
    <col min="14340" max="14340" width="13.5546875" style="36" customWidth="1"/>
    <col min="14341" max="14341" width="3.33203125" style="36" customWidth="1"/>
    <col min="14342" max="14342" width="14.33203125" style="36" customWidth="1"/>
    <col min="14343" max="14343" width="11" style="36" customWidth="1"/>
    <col min="14344" max="14344" width="3.109375" style="36" customWidth="1"/>
    <col min="14345" max="14592" width="9.109375" style="36"/>
    <col min="14593" max="14593" width="21.5546875" style="36" customWidth="1"/>
    <col min="14594" max="14594" width="11.77734375" style="36" customWidth="1"/>
    <col min="14595" max="14595" width="13" style="36" customWidth="1"/>
    <col min="14596" max="14596" width="13.5546875" style="36" customWidth="1"/>
    <col min="14597" max="14597" width="3.33203125" style="36" customWidth="1"/>
    <col min="14598" max="14598" width="14.33203125" style="36" customWidth="1"/>
    <col min="14599" max="14599" width="11" style="36" customWidth="1"/>
    <col min="14600" max="14600" width="3.109375" style="36" customWidth="1"/>
    <col min="14601" max="14848" width="9.109375" style="36"/>
    <col min="14849" max="14849" width="21.5546875" style="36" customWidth="1"/>
    <col min="14850" max="14850" width="11.77734375" style="36" customWidth="1"/>
    <col min="14851" max="14851" width="13" style="36" customWidth="1"/>
    <col min="14852" max="14852" width="13.5546875" style="36" customWidth="1"/>
    <col min="14853" max="14853" width="3.33203125" style="36" customWidth="1"/>
    <col min="14854" max="14854" width="14.33203125" style="36" customWidth="1"/>
    <col min="14855" max="14855" width="11" style="36" customWidth="1"/>
    <col min="14856" max="14856" width="3.109375" style="36" customWidth="1"/>
    <col min="14857" max="15104" width="9.109375" style="36"/>
    <col min="15105" max="15105" width="21.5546875" style="36" customWidth="1"/>
    <col min="15106" max="15106" width="11.77734375" style="36" customWidth="1"/>
    <col min="15107" max="15107" width="13" style="36" customWidth="1"/>
    <col min="15108" max="15108" width="13.5546875" style="36" customWidth="1"/>
    <col min="15109" max="15109" width="3.33203125" style="36" customWidth="1"/>
    <col min="15110" max="15110" width="14.33203125" style="36" customWidth="1"/>
    <col min="15111" max="15111" width="11" style="36" customWidth="1"/>
    <col min="15112" max="15112" width="3.109375" style="36" customWidth="1"/>
    <col min="15113" max="15360" width="9.109375" style="36"/>
    <col min="15361" max="15361" width="21.5546875" style="36" customWidth="1"/>
    <col min="15362" max="15362" width="11.77734375" style="36" customWidth="1"/>
    <col min="15363" max="15363" width="13" style="36" customWidth="1"/>
    <col min="15364" max="15364" width="13.5546875" style="36" customWidth="1"/>
    <col min="15365" max="15365" width="3.33203125" style="36" customWidth="1"/>
    <col min="15366" max="15366" width="14.33203125" style="36" customWidth="1"/>
    <col min="15367" max="15367" width="11" style="36" customWidth="1"/>
    <col min="15368" max="15368" width="3.109375" style="36" customWidth="1"/>
    <col min="15369" max="15616" width="9.109375" style="36"/>
    <col min="15617" max="15617" width="21.5546875" style="36" customWidth="1"/>
    <col min="15618" max="15618" width="11.77734375" style="36" customWidth="1"/>
    <col min="15619" max="15619" width="13" style="36" customWidth="1"/>
    <col min="15620" max="15620" width="13.5546875" style="36" customWidth="1"/>
    <col min="15621" max="15621" width="3.33203125" style="36" customWidth="1"/>
    <col min="15622" max="15622" width="14.33203125" style="36" customWidth="1"/>
    <col min="15623" max="15623" width="11" style="36" customWidth="1"/>
    <col min="15624" max="15624" width="3.109375" style="36" customWidth="1"/>
    <col min="15625" max="15872" width="9.109375" style="36"/>
    <col min="15873" max="15873" width="21.5546875" style="36" customWidth="1"/>
    <col min="15874" max="15874" width="11.77734375" style="36" customWidth="1"/>
    <col min="15875" max="15875" width="13" style="36" customWidth="1"/>
    <col min="15876" max="15876" width="13.5546875" style="36" customWidth="1"/>
    <col min="15877" max="15877" width="3.33203125" style="36" customWidth="1"/>
    <col min="15878" max="15878" width="14.33203125" style="36" customWidth="1"/>
    <col min="15879" max="15879" width="11" style="36" customWidth="1"/>
    <col min="15880" max="15880" width="3.109375" style="36" customWidth="1"/>
    <col min="15881" max="16128" width="9.109375" style="36"/>
    <col min="16129" max="16129" width="21.5546875" style="36" customWidth="1"/>
    <col min="16130" max="16130" width="11.77734375" style="36" customWidth="1"/>
    <col min="16131" max="16131" width="13" style="36" customWidth="1"/>
    <col min="16132" max="16132" width="13.5546875" style="36" customWidth="1"/>
    <col min="16133" max="16133" width="3.33203125" style="36" customWidth="1"/>
    <col min="16134" max="16134" width="14.33203125" style="36" customWidth="1"/>
    <col min="16135" max="16135" width="11" style="36" customWidth="1"/>
    <col min="16136" max="16136" width="3.109375" style="36" customWidth="1"/>
    <col min="16137" max="16384" width="9.109375" style="36"/>
  </cols>
  <sheetData>
    <row r="1" spans="1:8" ht="21" x14ac:dyDescent="0.4">
      <c r="A1" s="1" t="s">
        <v>76</v>
      </c>
      <c r="B1" s="1"/>
      <c r="C1" s="1"/>
      <c r="D1" s="1"/>
      <c r="E1" s="1"/>
      <c r="F1" s="1"/>
      <c r="G1" s="1"/>
      <c r="H1" s="1"/>
    </row>
    <row r="2" spans="1:8" ht="21" x14ac:dyDescent="0.4">
      <c r="A2" s="1" t="s">
        <v>1</v>
      </c>
      <c r="B2" s="1"/>
      <c r="C2" s="1"/>
      <c r="D2" s="1"/>
      <c r="E2" s="1"/>
      <c r="F2" s="1"/>
      <c r="G2" s="1"/>
      <c r="H2" s="1"/>
    </row>
    <row r="4" spans="1:8" ht="17.399999999999999" x14ac:dyDescent="0.3">
      <c r="A4" s="3" t="s">
        <v>159</v>
      </c>
      <c r="B4" s="3"/>
      <c r="C4" s="3"/>
      <c r="D4" s="3"/>
      <c r="E4" s="3"/>
      <c r="F4" s="3"/>
      <c r="G4" s="3"/>
      <c r="H4" s="3"/>
    </row>
    <row r="5" spans="1:8" ht="17.399999999999999" x14ac:dyDescent="0.3">
      <c r="A5" s="3" t="s">
        <v>62</v>
      </c>
      <c r="B5" s="3"/>
      <c r="C5" s="3"/>
      <c r="D5" s="3"/>
      <c r="E5" s="3"/>
      <c r="F5" s="3"/>
      <c r="G5" s="3"/>
      <c r="H5" s="3"/>
    </row>
    <row r="6" spans="1:8" ht="15" x14ac:dyDescent="0.25">
      <c r="A6" s="4" t="s">
        <v>4</v>
      </c>
      <c r="B6" s="4"/>
      <c r="C6" s="4"/>
      <c r="D6" s="4"/>
      <c r="E6" s="4"/>
      <c r="F6" s="4"/>
      <c r="G6" s="4"/>
      <c r="H6" s="4"/>
    </row>
    <row r="8" spans="1:8" ht="15.6" x14ac:dyDescent="0.3">
      <c r="A8" s="39"/>
      <c r="B8" s="40"/>
      <c r="C8" s="41"/>
      <c r="D8" s="7" t="s">
        <v>5</v>
      </c>
      <c r="E8" s="155"/>
      <c r="F8" s="41"/>
      <c r="G8" s="7" t="s">
        <v>5</v>
      </c>
      <c r="H8" s="42"/>
    </row>
    <row r="9" spans="1:8" ht="15.6" x14ac:dyDescent="0.3">
      <c r="A9" s="130" t="s">
        <v>63</v>
      </c>
      <c r="B9" s="131"/>
      <c r="C9" s="11" t="s">
        <v>7</v>
      </c>
      <c r="D9" s="12" t="s">
        <v>8</v>
      </c>
      <c r="E9" s="156"/>
      <c r="F9" s="11" t="s">
        <v>9</v>
      </c>
      <c r="G9" s="12" t="s">
        <v>8</v>
      </c>
      <c r="H9" s="45"/>
    </row>
    <row r="10" spans="1:8" ht="28.8" customHeight="1" x14ac:dyDescent="0.3">
      <c r="A10" s="46" t="s">
        <v>160</v>
      </c>
      <c r="C10" s="104">
        <v>48614</v>
      </c>
      <c r="D10" s="157">
        <f>(C10/C$16)*100</f>
        <v>15.394017694855572</v>
      </c>
      <c r="E10" s="37" t="s">
        <v>11</v>
      </c>
      <c r="F10" s="158">
        <v>17814533</v>
      </c>
      <c r="G10" s="157">
        <f>(F10/F$16)*100</f>
        <v>0.67071304189340852</v>
      </c>
      <c r="H10" s="49" t="s">
        <v>11</v>
      </c>
    </row>
    <row r="11" spans="1:8" ht="28.8" customHeight="1" x14ac:dyDescent="0.3">
      <c r="A11" s="46" t="s">
        <v>161</v>
      </c>
      <c r="C11" s="104">
        <v>99773</v>
      </c>
      <c r="D11" s="157">
        <f>(C11/C$16)*100</f>
        <v>31.593930297215305</v>
      </c>
      <c r="E11" s="37"/>
      <c r="F11" s="21">
        <v>296519823</v>
      </c>
      <c r="G11" s="157">
        <f>(F11/F$16)*100</f>
        <v>11.163902666773533</v>
      </c>
      <c r="H11" s="49"/>
    </row>
    <row r="12" spans="1:8" ht="28.8" customHeight="1" x14ac:dyDescent="0.3">
      <c r="A12" s="46" t="s">
        <v>162</v>
      </c>
      <c r="C12" s="104">
        <v>153878</v>
      </c>
      <c r="D12" s="157">
        <f>(C12/C$16)*100</f>
        <v>48.726717711955111</v>
      </c>
      <c r="E12" s="37"/>
      <c r="F12" s="21">
        <v>1138006832</v>
      </c>
      <c r="G12" s="157">
        <f>(F12/F$16)*100</f>
        <v>42.845693680895323</v>
      </c>
      <c r="H12" s="49"/>
    </row>
    <row r="13" spans="1:8" ht="28.8" customHeight="1" x14ac:dyDescent="0.3">
      <c r="A13" s="46" t="s">
        <v>163</v>
      </c>
      <c r="C13" s="104">
        <v>3192</v>
      </c>
      <c r="D13" s="157">
        <f>(C13/C$16)*100</f>
        <v>1.0107727091368532</v>
      </c>
      <c r="E13" s="37"/>
      <c r="F13" s="21">
        <v>1189053001</v>
      </c>
      <c r="G13" s="157">
        <f>(F13/F$16)*100</f>
        <v>44.767570122281406</v>
      </c>
      <c r="H13" s="49"/>
    </row>
    <row r="14" spans="1:8" ht="28.8" customHeight="1" x14ac:dyDescent="0.3">
      <c r="A14" s="46" t="s">
        <v>164</v>
      </c>
      <c r="C14" s="104">
        <v>10341</v>
      </c>
      <c r="D14" s="157">
        <f>(C14/C$16)*100</f>
        <v>3.2745615868371556</v>
      </c>
      <c r="E14" s="37"/>
      <c r="F14" s="21">
        <v>14664645</v>
      </c>
      <c r="G14" s="157">
        <f>(F14/F$16)*100</f>
        <v>0.5521204881563252</v>
      </c>
      <c r="H14" s="49"/>
    </row>
    <row r="15" spans="1:8" ht="15.6" x14ac:dyDescent="0.3">
      <c r="A15" s="46"/>
      <c r="C15" s="50"/>
      <c r="D15" s="159"/>
      <c r="E15" s="37"/>
      <c r="F15" s="50"/>
      <c r="G15" s="48"/>
      <c r="H15" s="49"/>
    </row>
    <row r="16" spans="1:8" ht="15.6" x14ac:dyDescent="0.3">
      <c r="A16" s="51" t="s">
        <v>18</v>
      </c>
      <c r="B16" s="43"/>
      <c r="C16" s="149">
        <f>SUM(C10:C14)</f>
        <v>315798</v>
      </c>
      <c r="D16" s="160">
        <f>SUM(D10:D14)</f>
        <v>100</v>
      </c>
      <c r="E16" s="54" t="s">
        <v>11</v>
      </c>
      <c r="F16" s="31">
        <f>SUM(F10:F14)</f>
        <v>2656058834</v>
      </c>
      <c r="G16" s="160">
        <f>SUM(G10:G14)</f>
        <v>99.999999999999986</v>
      </c>
      <c r="H16" s="55" t="s">
        <v>11</v>
      </c>
    </row>
  </sheetData>
  <mergeCells count="6">
    <mergeCell ref="A1:H1"/>
    <mergeCell ref="A2:H2"/>
    <mergeCell ref="A4:H4"/>
    <mergeCell ref="A5:H5"/>
    <mergeCell ref="A6:H6"/>
    <mergeCell ref="A9:B9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workbookViewId="0">
      <selection sqref="A1:L1"/>
    </sheetView>
  </sheetViews>
  <sheetFormatPr defaultColWidth="9.109375" defaultRowHeight="13.2" x14ac:dyDescent="0.25"/>
  <cols>
    <col min="1" max="1" width="4.5546875" style="36" customWidth="1"/>
    <col min="2" max="2" width="20.33203125" style="36" customWidth="1"/>
    <col min="3" max="3" width="9.6640625" style="36" customWidth="1"/>
    <col min="4" max="4" width="14.6640625" style="36" customWidth="1"/>
    <col min="5" max="5" width="9.6640625" style="36" customWidth="1"/>
    <col min="6" max="6" width="14.6640625" style="36" customWidth="1"/>
    <col min="7" max="7" width="9.6640625" style="36" customWidth="1"/>
    <col min="8" max="8" width="14.6640625" style="36" customWidth="1"/>
    <col min="9" max="9" width="9.6640625" style="36" customWidth="1"/>
    <col min="10" max="10" width="14.6640625" style="36" customWidth="1"/>
    <col min="11" max="11" width="9.6640625" style="36" customWidth="1"/>
    <col min="12" max="12" width="14.6640625" style="36" customWidth="1"/>
    <col min="13" max="256" width="9.109375" style="36"/>
    <col min="257" max="257" width="4.5546875" style="36" customWidth="1"/>
    <col min="258" max="258" width="20.33203125" style="36" customWidth="1"/>
    <col min="259" max="259" width="9.6640625" style="36" customWidth="1"/>
    <col min="260" max="260" width="14.6640625" style="36" customWidth="1"/>
    <col min="261" max="261" width="9.6640625" style="36" customWidth="1"/>
    <col min="262" max="262" width="14.6640625" style="36" customWidth="1"/>
    <col min="263" max="263" width="9.6640625" style="36" customWidth="1"/>
    <col min="264" max="264" width="14.6640625" style="36" customWidth="1"/>
    <col min="265" max="265" width="9.6640625" style="36" customWidth="1"/>
    <col min="266" max="266" width="14.6640625" style="36" customWidth="1"/>
    <col min="267" max="267" width="9.6640625" style="36" customWidth="1"/>
    <col min="268" max="268" width="14.6640625" style="36" customWidth="1"/>
    <col min="269" max="512" width="9.109375" style="36"/>
    <col min="513" max="513" width="4.5546875" style="36" customWidth="1"/>
    <col min="514" max="514" width="20.33203125" style="36" customWidth="1"/>
    <col min="515" max="515" width="9.6640625" style="36" customWidth="1"/>
    <col min="516" max="516" width="14.6640625" style="36" customWidth="1"/>
    <col min="517" max="517" width="9.6640625" style="36" customWidth="1"/>
    <col min="518" max="518" width="14.6640625" style="36" customWidth="1"/>
    <col min="519" max="519" width="9.6640625" style="36" customWidth="1"/>
    <col min="520" max="520" width="14.6640625" style="36" customWidth="1"/>
    <col min="521" max="521" width="9.6640625" style="36" customWidth="1"/>
    <col min="522" max="522" width="14.6640625" style="36" customWidth="1"/>
    <col min="523" max="523" width="9.6640625" style="36" customWidth="1"/>
    <col min="524" max="524" width="14.6640625" style="36" customWidth="1"/>
    <col min="525" max="768" width="9.109375" style="36"/>
    <col min="769" max="769" width="4.5546875" style="36" customWidth="1"/>
    <col min="770" max="770" width="20.33203125" style="36" customWidth="1"/>
    <col min="771" max="771" width="9.6640625" style="36" customWidth="1"/>
    <col min="772" max="772" width="14.6640625" style="36" customWidth="1"/>
    <col min="773" max="773" width="9.6640625" style="36" customWidth="1"/>
    <col min="774" max="774" width="14.6640625" style="36" customWidth="1"/>
    <col min="775" max="775" width="9.6640625" style="36" customWidth="1"/>
    <col min="776" max="776" width="14.6640625" style="36" customWidth="1"/>
    <col min="777" max="777" width="9.6640625" style="36" customWidth="1"/>
    <col min="778" max="778" width="14.6640625" style="36" customWidth="1"/>
    <col min="779" max="779" width="9.6640625" style="36" customWidth="1"/>
    <col min="780" max="780" width="14.6640625" style="36" customWidth="1"/>
    <col min="781" max="1024" width="9.109375" style="36"/>
    <col min="1025" max="1025" width="4.5546875" style="36" customWidth="1"/>
    <col min="1026" max="1026" width="20.33203125" style="36" customWidth="1"/>
    <col min="1027" max="1027" width="9.6640625" style="36" customWidth="1"/>
    <col min="1028" max="1028" width="14.6640625" style="36" customWidth="1"/>
    <col min="1029" max="1029" width="9.6640625" style="36" customWidth="1"/>
    <col min="1030" max="1030" width="14.6640625" style="36" customWidth="1"/>
    <col min="1031" max="1031" width="9.6640625" style="36" customWidth="1"/>
    <col min="1032" max="1032" width="14.6640625" style="36" customWidth="1"/>
    <col min="1033" max="1033" width="9.6640625" style="36" customWidth="1"/>
    <col min="1034" max="1034" width="14.6640625" style="36" customWidth="1"/>
    <col min="1035" max="1035" width="9.6640625" style="36" customWidth="1"/>
    <col min="1036" max="1036" width="14.6640625" style="36" customWidth="1"/>
    <col min="1037" max="1280" width="9.109375" style="36"/>
    <col min="1281" max="1281" width="4.5546875" style="36" customWidth="1"/>
    <col min="1282" max="1282" width="20.33203125" style="36" customWidth="1"/>
    <col min="1283" max="1283" width="9.6640625" style="36" customWidth="1"/>
    <col min="1284" max="1284" width="14.6640625" style="36" customWidth="1"/>
    <col min="1285" max="1285" width="9.6640625" style="36" customWidth="1"/>
    <col min="1286" max="1286" width="14.6640625" style="36" customWidth="1"/>
    <col min="1287" max="1287" width="9.6640625" style="36" customWidth="1"/>
    <col min="1288" max="1288" width="14.6640625" style="36" customWidth="1"/>
    <col min="1289" max="1289" width="9.6640625" style="36" customWidth="1"/>
    <col min="1290" max="1290" width="14.6640625" style="36" customWidth="1"/>
    <col min="1291" max="1291" width="9.6640625" style="36" customWidth="1"/>
    <col min="1292" max="1292" width="14.6640625" style="36" customWidth="1"/>
    <col min="1293" max="1536" width="9.109375" style="36"/>
    <col min="1537" max="1537" width="4.5546875" style="36" customWidth="1"/>
    <col min="1538" max="1538" width="20.33203125" style="36" customWidth="1"/>
    <col min="1539" max="1539" width="9.6640625" style="36" customWidth="1"/>
    <col min="1540" max="1540" width="14.6640625" style="36" customWidth="1"/>
    <col min="1541" max="1541" width="9.6640625" style="36" customWidth="1"/>
    <col min="1542" max="1542" width="14.6640625" style="36" customWidth="1"/>
    <col min="1543" max="1543" width="9.6640625" style="36" customWidth="1"/>
    <col min="1544" max="1544" width="14.6640625" style="36" customWidth="1"/>
    <col min="1545" max="1545" width="9.6640625" style="36" customWidth="1"/>
    <col min="1546" max="1546" width="14.6640625" style="36" customWidth="1"/>
    <col min="1547" max="1547" width="9.6640625" style="36" customWidth="1"/>
    <col min="1548" max="1548" width="14.6640625" style="36" customWidth="1"/>
    <col min="1549" max="1792" width="9.109375" style="36"/>
    <col min="1793" max="1793" width="4.5546875" style="36" customWidth="1"/>
    <col min="1794" max="1794" width="20.33203125" style="36" customWidth="1"/>
    <col min="1795" max="1795" width="9.6640625" style="36" customWidth="1"/>
    <col min="1796" max="1796" width="14.6640625" style="36" customWidth="1"/>
    <col min="1797" max="1797" width="9.6640625" style="36" customWidth="1"/>
    <col min="1798" max="1798" width="14.6640625" style="36" customWidth="1"/>
    <col min="1799" max="1799" width="9.6640625" style="36" customWidth="1"/>
    <col min="1800" max="1800" width="14.6640625" style="36" customWidth="1"/>
    <col min="1801" max="1801" width="9.6640625" style="36" customWidth="1"/>
    <col min="1802" max="1802" width="14.6640625" style="36" customWidth="1"/>
    <col min="1803" max="1803" width="9.6640625" style="36" customWidth="1"/>
    <col min="1804" max="1804" width="14.6640625" style="36" customWidth="1"/>
    <col min="1805" max="2048" width="9.109375" style="36"/>
    <col min="2049" max="2049" width="4.5546875" style="36" customWidth="1"/>
    <col min="2050" max="2050" width="20.33203125" style="36" customWidth="1"/>
    <col min="2051" max="2051" width="9.6640625" style="36" customWidth="1"/>
    <col min="2052" max="2052" width="14.6640625" style="36" customWidth="1"/>
    <col min="2053" max="2053" width="9.6640625" style="36" customWidth="1"/>
    <col min="2054" max="2054" width="14.6640625" style="36" customWidth="1"/>
    <col min="2055" max="2055" width="9.6640625" style="36" customWidth="1"/>
    <col min="2056" max="2056" width="14.6640625" style="36" customWidth="1"/>
    <col min="2057" max="2057" width="9.6640625" style="36" customWidth="1"/>
    <col min="2058" max="2058" width="14.6640625" style="36" customWidth="1"/>
    <col min="2059" max="2059" width="9.6640625" style="36" customWidth="1"/>
    <col min="2060" max="2060" width="14.6640625" style="36" customWidth="1"/>
    <col min="2061" max="2304" width="9.109375" style="36"/>
    <col min="2305" max="2305" width="4.5546875" style="36" customWidth="1"/>
    <col min="2306" max="2306" width="20.33203125" style="36" customWidth="1"/>
    <col min="2307" max="2307" width="9.6640625" style="36" customWidth="1"/>
    <col min="2308" max="2308" width="14.6640625" style="36" customWidth="1"/>
    <col min="2309" max="2309" width="9.6640625" style="36" customWidth="1"/>
    <col min="2310" max="2310" width="14.6640625" style="36" customWidth="1"/>
    <col min="2311" max="2311" width="9.6640625" style="36" customWidth="1"/>
    <col min="2312" max="2312" width="14.6640625" style="36" customWidth="1"/>
    <col min="2313" max="2313" width="9.6640625" style="36" customWidth="1"/>
    <col min="2314" max="2314" width="14.6640625" style="36" customWidth="1"/>
    <col min="2315" max="2315" width="9.6640625" style="36" customWidth="1"/>
    <col min="2316" max="2316" width="14.6640625" style="36" customWidth="1"/>
    <col min="2317" max="2560" width="9.109375" style="36"/>
    <col min="2561" max="2561" width="4.5546875" style="36" customWidth="1"/>
    <col min="2562" max="2562" width="20.33203125" style="36" customWidth="1"/>
    <col min="2563" max="2563" width="9.6640625" style="36" customWidth="1"/>
    <col min="2564" max="2564" width="14.6640625" style="36" customWidth="1"/>
    <col min="2565" max="2565" width="9.6640625" style="36" customWidth="1"/>
    <col min="2566" max="2566" width="14.6640625" style="36" customWidth="1"/>
    <col min="2567" max="2567" width="9.6640625" style="36" customWidth="1"/>
    <col min="2568" max="2568" width="14.6640625" style="36" customWidth="1"/>
    <col min="2569" max="2569" width="9.6640625" style="36" customWidth="1"/>
    <col min="2570" max="2570" width="14.6640625" style="36" customWidth="1"/>
    <col min="2571" max="2571" width="9.6640625" style="36" customWidth="1"/>
    <col min="2572" max="2572" width="14.6640625" style="36" customWidth="1"/>
    <col min="2573" max="2816" width="9.109375" style="36"/>
    <col min="2817" max="2817" width="4.5546875" style="36" customWidth="1"/>
    <col min="2818" max="2818" width="20.33203125" style="36" customWidth="1"/>
    <col min="2819" max="2819" width="9.6640625" style="36" customWidth="1"/>
    <col min="2820" max="2820" width="14.6640625" style="36" customWidth="1"/>
    <col min="2821" max="2821" width="9.6640625" style="36" customWidth="1"/>
    <col min="2822" max="2822" width="14.6640625" style="36" customWidth="1"/>
    <col min="2823" max="2823" width="9.6640625" style="36" customWidth="1"/>
    <col min="2824" max="2824" width="14.6640625" style="36" customWidth="1"/>
    <col min="2825" max="2825" width="9.6640625" style="36" customWidth="1"/>
    <col min="2826" max="2826" width="14.6640625" style="36" customWidth="1"/>
    <col min="2827" max="2827" width="9.6640625" style="36" customWidth="1"/>
    <col min="2828" max="2828" width="14.6640625" style="36" customWidth="1"/>
    <col min="2829" max="3072" width="9.109375" style="36"/>
    <col min="3073" max="3073" width="4.5546875" style="36" customWidth="1"/>
    <col min="3074" max="3074" width="20.33203125" style="36" customWidth="1"/>
    <col min="3075" max="3075" width="9.6640625" style="36" customWidth="1"/>
    <col min="3076" max="3076" width="14.6640625" style="36" customWidth="1"/>
    <col min="3077" max="3077" width="9.6640625" style="36" customWidth="1"/>
    <col min="3078" max="3078" width="14.6640625" style="36" customWidth="1"/>
    <col min="3079" max="3079" width="9.6640625" style="36" customWidth="1"/>
    <col min="3080" max="3080" width="14.6640625" style="36" customWidth="1"/>
    <col min="3081" max="3081" width="9.6640625" style="36" customWidth="1"/>
    <col min="3082" max="3082" width="14.6640625" style="36" customWidth="1"/>
    <col min="3083" max="3083" width="9.6640625" style="36" customWidth="1"/>
    <col min="3084" max="3084" width="14.6640625" style="36" customWidth="1"/>
    <col min="3085" max="3328" width="9.109375" style="36"/>
    <col min="3329" max="3329" width="4.5546875" style="36" customWidth="1"/>
    <col min="3330" max="3330" width="20.33203125" style="36" customWidth="1"/>
    <col min="3331" max="3331" width="9.6640625" style="36" customWidth="1"/>
    <col min="3332" max="3332" width="14.6640625" style="36" customWidth="1"/>
    <col min="3333" max="3333" width="9.6640625" style="36" customWidth="1"/>
    <col min="3334" max="3334" width="14.6640625" style="36" customWidth="1"/>
    <col min="3335" max="3335" width="9.6640625" style="36" customWidth="1"/>
    <col min="3336" max="3336" width="14.6640625" style="36" customWidth="1"/>
    <col min="3337" max="3337" width="9.6640625" style="36" customWidth="1"/>
    <col min="3338" max="3338" width="14.6640625" style="36" customWidth="1"/>
    <col min="3339" max="3339" width="9.6640625" style="36" customWidth="1"/>
    <col min="3340" max="3340" width="14.6640625" style="36" customWidth="1"/>
    <col min="3341" max="3584" width="9.109375" style="36"/>
    <col min="3585" max="3585" width="4.5546875" style="36" customWidth="1"/>
    <col min="3586" max="3586" width="20.33203125" style="36" customWidth="1"/>
    <col min="3587" max="3587" width="9.6640625" style="36" customWidth="1"/>
    <col min="3588" max="3588" width="14.6640625" style="36" customWidth="1"/>
    <col min="3589" max="3589" width="9.6640625" style="36" customWidth="1"/>
    <col min="3590" max="3590" width="14.6640625" style="36" customWidth="1"/>
    <col min="3591" max="3591" width="9.6640625" style="36" customWidth="1"/>
    <col min="3592" max="3592" width="14.6640625" style="36" customWidth="1"/>
    <col min="3593" max="3593" width="9.6640625" style="36" customWidth="1"/>
    <col min="3594" max="3594" width="14.6640625" style="36" customWidth="1"/>
    <col min="3595" max="3595" width="9.6640625" style="36" customWidth="1"/>
    <col min="3596" max="3596" width="14.6640625" style="36" customWidth="1"/>
    <col min="3597" max="3840" width="9.109375" style="36"/>
    <col min="3841" max="3841" width="4.5546875" style="36" customWidth="1"/>
    <col min="3842" max="3842" width="20.33203125" style="36" customWidth="1"/>
    <col min="3843" max="3843" width="9.6640625" style="36" customWidth="1"/>
    <col min="3844" max="3844" width="14.6640625" style="36" customWidth="1"/>
    <col min="3845" max="3845" width="9.6640625" style="36" customWidth="1"/>
    <col min="3846" max="3846" width="14.6640625" style="36" customWidth="1"/>
    <col min="3847" max="3847" width="9.6640625" style="36" customWidth="1"/>
    <col min="3848" max="3848" width="14.6640625" style="36" customWidth="1"/>
    <col min="3849" max="3849" width="9.6640625" style="36" customWidth="1"/>
    <col min="3850" max="3850" width="14.6640625" style="36" customWidth="1"/>
    <col min="3851" max="3851" width="9.6640625" style="36" customWidth="1"/>
    <col min="3852" max="3852" width="14.6640625" style="36" customWidth="1"/>
    <col min="3853" max="4096" width="9.109375" style="36"/>
    <col min="4097" max="4097" width="4.5546875" style="36" customWidth="1"/>
    <col min="4098" max="4098" width="20.33203125" style="36" customWidth="1"/>
    <col min="4099" max="4099" width="9.6640625" style="36" customWidth="1"/>
    <col min="4100" max="4100" width="14.6640625" style="36" customWidth="1"/>
    <col min="4101" max="4101" width="9.6640625" style="36" customWidth="1"/>
    <col min="4102" max="4102" width="14.6640625" style="36" customWidth="1"/>
    <col min="4103" max="4103" width="9.6640625" style="36" customWidth="1"/>
    <col min="4104" max="4104" width="14.6640625" style="36" customWidth="1"/>
    <col min="4105" max="4105" width="9.6640625" style="36" customWidth="1"/>
    <col min="4106" max="4106" width="14.6640625" style="36" customWidth="1"/>
    <col min="4107" max="4107" width="9.6640625" style="36" customWidth="1"/>
    <col min="4108" max="4108" width="14.6640625" style="36" customWidth="1"/>
    <col min="4109" max="4352" width="9.109375" style="36"/>
    <col min="4353" max="4353" width="4.5546875" style="36" customWidth="1"/>
    <col min="4354" max="4354" width="20.33203125" style="36" customWidth="1"/>
    <col min="4355" max="4355" width="9.6640625" style="36" customWidth="1"/>
    <col min="4356" max="4356" width="14.6640625" style="36" customWidth="1"/>
    <col min="4357" max="4357" width="9.6640625" style="36" customWidth="1"/>
    <col min="4358" max="4358" width="14.6640625" style="36" customWidth="1"/>
    <col min="4359" max="4359" width="9.6640625" style="36" customWidth="1"/>
    <col min="4360" max="4360" width="14.6640625" style="36" customWidth="1"/>
    <col min="4361" max="4361" width="9.6640625" style="36" customWidth="1"/>
    <col min="4362" max="4362" width="14.6640625" style="36" customWidth="1"/>
    <col min="4363" max="4363" width="9.6640625" style="36" customWidth="1"/>
    <col min="4364" max="4364" width="14.6640625" style="36" customWidth="1"/>
    <col min="4365" max="4608" width="9.109375" style="36"/>
    <col min="4609" max="4609" width="4.5546875" style="36" customWidth="1"/>
    <col min="4610" max="4610" width="20.33203125" style="36" customWidth="1"/>
    <col min="4611" max="4611" width="9.6640625" style="36" customWidth="1"/>
    <col min="4612" max="4612" width="14.6640625" style="36" customWidth="1"/>
    <col min="4613" max="4613" width="9.6640625" style="36" customWidth="1"/>
    <col min="4614" max="4614" width="14.6640625" style="36" customWidth="1"/>
    <col min="4615" max="4615" width="9.6640625" style="36" customWidth="1"/>
    <col min="4616" max="4616" width="14.6640625" style="36" customWidth="1"/>
    <col min="4617" max="4617" width="9.6640625" style="36" customWidth="1"/>
    <col min="4618" max="4618" width="14.6640625" style="36" customWidth="1"/>
    <col min="4619" max="4619" width="9.6640625" style="36" customWidth="1"/>
    <col min="4620" max="4620" width="14.6640625" style="36" customWidth="1"/>
    <col min="4621" max="4864" width="9.109375" style="36"/>
    <col min="4865" max="4865" width="4.5546875" style="36" customWidth="1"/>
    <col min="4866" max="4866" width="20.33203125" style="36" customWidth="1"/>
    <col min="4867" max="4867" width="9.6640625" style="36" customWidth="1"/>
    <col min="4868" max="4868" width="14.6640625" style="36" customWidth="1"/>
    <col min="4869" max="4869" width="9.6640625" style="36" customWidth="1"/>
    <col min="4870" max="4870" width="14.6640625" style="36" customWidth="1"/>
    <col min="4871" max="4871" width="9.6640625" style="36" customWidth="1"/>
    <col min="4872" max="4872" width="14.6640625" style="36" customWidth="1"/>
    <col min="4873" max="4873" width="9.6640625" style="36" customWidth="1"/>
    <col min="4874" max="4874" width="14.6640625" style="36" customWidth="1"/>
    <col min="4875" max="4875" width="9.6640625" style="36" customWidth="1"/>
    <col min="4876" max="4876" width="14.6640625" style="36" customWidth="1"/>
    <col min="4877" max="5120" width="9.109375" style="36"/>
    <col min="5121" max="5121" width="4.5546875" style="36" customWidth="1"/>
    <col min="5122" max="5122" width="20.33203125" style="36" customWidth="1"/>
    <col min="5123" max="5123" width="9.6640625" style="36" customWidth="1"/>
    <col min="5124" max="5124" width="14.6640625" style="36" customWidth="1"/>
    <col min="5125" max="5125" width="9.6640625" style="36" customWidth="1"/>
    <col min="5126" max="5126" width="14.6640625" style="36" customWidth="1"/>
    <col min="5127" max="5127" width="9.6640625" style="36" customWidth="1"/>
    <col min="5128" max="5128" width="14.6640625" style="36" customWidth="1"/>
    <col min="5129" max="5129" width="9.6640625" style="36" customWidth="1"/>
    <col min="5130" max="5130" width="14.6640625" style="36" customWidth="1"/>
    <col min="5131" max="5131" width="9.6640625" style="36" customWidth="1"/>
    <col min="5132" max="5132" width="14.6640625" style="36" customWidth="1"/>
    <col min="5133" max="5376" width="9.109375" style="36"/>
    <col min="5377" max="5377" width="4.5546875" style="36" customWidth="1"/>
    <col min="5378" max="5378" width="20.33203125" style="36" customWidth="1"/>
    <col min="5379" max="5379" width="9.6640625" style="36" customWidth="1"/>
    <col min="5380" max="5380" width="14.6640625" style="36" customWidth="1"/>
    <col min="5381" max="5381" width="9.6640625" style="36" customWidth="1"/>
    <col min="5382" max="5382" width="14.6640625" style="36" customWidth="1"/>
    <col min="5383" max="5383" width="9.6640625" style="36" customWidth="1"/>
    <col min="5384" max="5384" width="14.6640625" style="36" customWidth="1"/>
    <col min="5385" max="5385" width="9.6640625" style="36" customWidth="1"/>
    <col min="5386" max="5386" width="14.6640625" style="36" customWidth="1"/>
    <col min="5387" max="5387" width="9.6640625" style="36" customWidth="1"/>
    <col min="5388" max="5388" width="14.6640625" style="36" customWidth="1"/>
    <col min="5389" max="5632" width="9.109375" style="36"/>
    <col min="5633" max="5633" width="4.5546875" style="36" customWidth="1"/>
    <col min="5634" max="5634" width="20.33203125" style="36" customWidth="1"/>
    <col min="5635" max="5635" width="9.6640625" style="36" customWidth="1"/>
    <col min="5636" max="5636" width="14.6640625" style="36" customWidth="1"/>
    <col min="5637" max="5637" width="9.6640625" style="36" customWidth="1"/>
    <col min="5638" max="5638" width="14.6640625" style="36" customWidth="1"/>
    <col min="5639" max="5639" width="9.6640625" style="36" customWidth="1"/>
    <col min="5640" max="5640" width="14.6640625" style="36" customWidth="1"/>
    <col min="5641" max="5641" width="9.6640625" style="36" customWidth="1"/>
    <col min="5642" max="5642" width="14.6640625" style="36" customWidth="1"/>
    <col min="5643" max="5643" width="9.6640625" style="36" customWidth="1"/>
    <col min="5644" max="5644" width="14.6640625" style="36" customWidth="1"/>
    <col min="5645" max="5888" width="9.109375" style="36"/>
    <col min="5889" max="5889" width="4.5546875" style="36" customWidth="1"/>
    <col min="5890" max="5890" width="20.33203125" style="36" customWidth="1"/>
    <col min="5891" max="5891" width="9.6640625" style="36" customWidth="1"/>
    <col min="5892" max="5892" width="14.6640625" style="36" customWidth="1"/>
    <col min="5893" max="5893" width="9.6640625" style="36" customWidth="1"/>
    <col min="5894" max="5894" width="14.6640625" style="36" customWidth="1"/>
    <col min="5895" max="5895" width="9.6640625" style="36" customWidth="1"/>
    <col min="5896" max="5896" width="14.6640625" style="36" customWidth="1"/>
    <col min="5897" max="5897" width="9.6640625" style="36" customWidth="1"/>
    <col min="5898" max="5898" width="14.6640625" style="36" customWidth="1"/>
    <col min="5899" max="5899" width="9.6640625" style="36" customWidth="1"/>
    <col min="5900" max="5900" width="14.6640625" style="36" customWidth="1"/>
    <col min="5901" max="6144" width="9.109375" style="36"/>
    <col min="6145" max="6145" width="4.5546875" style="36" customWidth="1"/>
    <col min="6146" max="6146" width="20.33203125" style="36" customWidth="1"/>
    <col min="6147" max="6147" width="9.6640625" style="36" customWidth="1"/>
    <col min="6148" max="6148" width="14.6640625" style="36" customWidth="1"/>
    <col min="6149" max="6149" width="9.6640625" style="36" customWidth="1"/>
    <col min="6150" max="6150" width="14.6640625" style="36" customWidth="1"/>
    <col min="6151" max="6151" width="9.6640625" style="36" customWidth="1"/>
    <col min="6152" max="6152" width="14.6640625" style="36" customWidth="1"/>
    <col min="6153" max="6153" width="9.6640625" style="36" customWidth="1"/>
    <col min="6154" max="6154" width="14.6640625" style="36" customWidth="1"/>
    <col min="6155" max="6155" width="9.6640625" style="36" customWidth="1"/>
    <col min="6156" max="6156" width="14.6640625" style="36" customWidth="1"/>
    <col min="6157" max="6400" width="9.109375" style="36"/>
    <col min="6401" max="6401" width="4.5546875" style="36" customWidth="1"/>
    <col min="6402" max="6402" width="20.33203125" style="36" customWidth="1"/>
    <col min="6403" max="6403" width="9.6640625" style="36" customWidth="1"/>
    <col min="6404" max="6404" width="14.6640625" style="36" customWidth="1"/>
    <col min="6405" max="6405" width="9.6640625" style="36" customWidth="1"/>
    <col min="6406" max="6406" width="14.6640625" style="36" customWidth="1"/>
    <col min="6407" max="6407" width="9.6640625" style="36" customWidth="1"/>
    <col min="6408" max="6408" width="14.6640625" style="36" customWidth="1"/>
    <col min="6409" max="6409" width="9.6640625" style="36" customWidth="1"/>
    <col min="6410" max="6410" width="14.6640625" style="36" customWidth="1"/>
    <col min="6411" max="6411" width="9.6640625" style="36" customWidth="1"/>
    <col min="6412" max="6412" width="14.6640625" style="36" customWidth="1"/>
    <col min="6413" max="6656" width="9.109375" style="36"/>
    <col min="6657" max="6657" width="4.5546875" style="36" customWidth="1"/>
    <col min="6658" max="6658" width="20.33203125" style="36" customWidth="1"/>
    <col min="6659" max="6659" width="9.6640625" style="36" customWidth="1"/>
    <col min="6660" max="6660" width="14.6640625" style="36" customWidth="1"/>
    <col min="6661" max="6661" width="9.6640625" style="36" customWidth="1"/>
    <col min="6662" max="6662" width="14.6640625" style="36" customWidth="1"/>
    <col min="6663" max="6663" width="9.6640625" style="36" customWidth="1"/>
    <col min="6664" max="6664" width="14.6640625" style="36" customWidth="1"/>
    <col min="6665" max="6665" width="9.6640625" style="36" customWidth="1"/>
    <col min="6666" max="6666" width="14.6640625" style="36" customWidth="1"/>
    <col min="6667" max="6667" width="9.6640625" style="36" customWidth="1"/>
    <col min="6668" max="6668" width="14.6640625" style="36" customWidth="1"/>
    <col min="6669" max="6912" width="9.109375" style="36"/>
    <col min="6913" max="6913" width="4.5546875" style="36" customWidth="1"/>
    <col min="6914" max="6914" width="20.33203125" style="36" customWidth="1"/>
    <col min="6915" max="6915" width="9.6640625" style="36" customWidth="1"/>
    <col min="6916" max="6916" width="14.6640625" style="36" customWidth="1"/>
    <col min="6917" max="6917" width="9.6640625" style="36" customWidth="1"/>
    <col min="6918" max="6918" width="14.6640625" style="36" customWidth="1"/>
    <col min="6919" max="6919" width="9.6640625" style="36" customWidth="1"/>
    <col min="6920" max="6920" width="14.6640625" style="36" customWidth="1"/>
    <col min="6921" max="6921" width="9.6640625" style="36" customWidth="1"/>
    <col min="6922" max="6922" width="14.6640625" style="36" customWidth="1"/>
    <col min="6923" max="6923" width="9.6640625" style="36" customWidth="1"/>
    <col min="6924" max="6924" width="14.6640625" style="36" customWidth="1"/>
    <col min="6925" max="7168" width="9.109375" style="36"/>
    <col min="7169" max="7169" width="4.5546875" style="36" customWidth="1"/>
    <col min="7170" max="7170" width="20.33203125" style="36" customWidth="1"/>
    <col min="7171" max="7171" width="9.6640625" style="36" customWidth="1"/>
    <col min="7172" max="7172" width="14.6640625" style="36" customWidth="1"/>
    <col min="7173" max="7173" width="9.6640625" style="36" customWidth="1"/>
    <col min="7174" max="7174" width="14.6640625" style="36" customWidth="1"/>
    <col min="7175" max="7175" width="9.6640625" style="36" customWidth="1"/>
    <col min="7176" max="7176" width="14.6640625" style="36" customWidth="1"/>
    <col min="7177" max="7177" width="9.6640625" style="36" customWidth="1"/>
    <col min="7178" max="7178" width="14.6640625" style="36" customWidth="1"/>
    <col min="7179" max="7179" width="9.6640625" style="36" customWidth="1"/>
    <col min="7180" max="7180" width="14.6640625" style="36" customWidth="1"/>
    <col min="7181" max="7424" width="9.109375" style="36"/>
    <col min="7425" max="7425" width="4.5546875" style="36" customWidth="1"/>
    <col min="7426" max="7426" width="20.33203125" style="36" customWidth="1"/>
    <col min="7427" max="7427" width="9.6640625" style="36" customWidth="1"/>
    <col min="7428" max="7428" width="14.6640625" style="36" customWidth="1"/>
    <col min="7429" max="7429" width="9.6640625" style="36" customWidth="1"/>
    <col min="7430" max="7430" width="14.6640625" style="36" customWidth="1"/>
    <col min="7431" max="7431" width="9.6640625" style="36" customWidth="1"/>
    <col min="7432" max="7432" width="14.6640625" style="36" customWidth="1"/>
    <col min="7433" max="7433" width="9.6640625" style="36" customWidth="1"/>
    <col min="7434" max="7434" width="14.6640625" style="36" customWidth="1"/>
    <col min="7435" max="7435" width="9.6640625" style="36" customWidth="1"/>
    <col min="7436" max="7436" width="14.6640625" style="36" customWidth="1"/>
    <col min="7437" max="7680" width="9.109375" style="36"/>
    <col min="7681" max="7681" width="4.5546875" style="36" customWidth="1"/>
    <col min="7682" max="7682" width="20.33203125" style="36" customWidth="1"/>
    <col min="7683" max="7683" width="9.6640625" style="36" customWidth="1"/>
    <col min="7684" max="7684" width="14.6640625" style="36" customWidth="1"/>
    <col min="7685" max="7685" width="9.6640625" style="36" customWidth="1"/>
    <col min="7686" max="7686" width="14.6640625" style="36" customWidth="1"/>
    <col min="7687" max="7687" width="9.6640625" style="36" customWidth="1"/>
    <col min="7688" max="7688" width="14.6640625" style="36" customWidth="1"/>
    <col min="7689" max="7689" width="9.6640625" style="36" customWidth="1"/>
    <col min="7690" max="7690" width="14.6640625" style="36" customWidth="1"/>
    <col min="7691" max="7691" width="9.6640625" style="36" customWidth="1"/>
    <col min="7692" max="7692" width="14.6640625" style="36" customWidth="1"/>
    <col min="7693" max="7936" width="9.109375" style="36"/>
    <col min="7937" max="7937" width="4.5546875" style="36" customWidth="1"/>
    <col min="7938" max="7938" width="20.33203125" style="36" customWidth="1"/>
    <col min="7939" max="7939" width="9.6640625" style="36" customWidth="1"/>
    <col min="7940" max="7940" width="14.6640625" style="36" customWidth="1"/>
    <col min="7941" max="7941" width="9.6640625" style="36" customWidth="1"/>
    <col min="7942" max="7942" width="14.6640625" style="36" customWidth="1"/>
    <col min="7943" max="7943" width="9.6640625" style="36" customWidth="1"/>
    <col min="7944" max="7944" width="14.6640625" style="36" customWidth="1"/>
    <col min="7945" max="7945" width="9.6640625" style="36" customWidth="1"/>
    <col min="7946" max="7946" width="14.6640625" style="36" customWidth="1"/>
    <col min="7947" max="7947" width="9.6640625" style="36" customWidth="1"/>
    <col min="7948" max="7948" width="14.6640625" style="36" customWidth="1"/>
    <col min="7949" max="8192" width="9.109375" style="36"/>
    <col min="8193" max="8193" width="4.5546875" style="36" customWidth="1"/>
    <col min="8194" max="8194" width="20.33203125" style="36" customWidth="1"/>
    <col min="8195" max="8195" width="9.6640625" style="36" customWidth="1"/>
    <col min="8196" max="8196" width="14.6640625" style="36" customWidth="1"/>
    <col min="8197" max="8197" width="9.6640625" style="36" customWidth="1"/>
    <col min="8198" max="8198" width="14.6640625" style="36" customWidth="1"/>
    <col min="8199" max="8199" width="9.6640625" style="36" customWidth="1"/>
    <col min="8200" max="8200" width="14.6640625" style="36" customWidth="1"/>
    <col min="8201" max="8201" width="9.6640625" style="36" customWidth="1"/>
    <col min="8202" max="8202" width="14.6640625" style="36" customWidth="1"/>
    <col min="8203" max="8203" width="9.6640625" style="36" customWidth="1"/>
    <col min="8204" max="8204" width="14.6640625" style="36" customWidth="1"/>
    <col min="8205" max="8448" width="9.109375" style="36"/>
    <col min="8449" max="8449" width="4.5546875" style="36" customWidth="1"/>
    <col min="8450" max="8450" width="20.33203125" style="36" customWidth="1"/>
    <col min="8451" max="8451" width="9.6640625" style="36" customWidth="1"/>
    <col min="8452" max="8452" width="14.6640625" style="36" customWidth="1"/>
    <col min="8453" max="8453" width="9.6640625" style="36" customWidth="1"/>
    <col min="8454" max="8454" width="14.6640625" style="36" customWidth="1"/>
    <col min="8455" max="8455" width="9.6640625" style="36" customWidth="1"/>
    <col min="8456" max="8456" width="14.6640625" style="36" customWidth="1"/>
    <col min="8457" max="8457" width="9.6640625" style="36" customWidth="1"/>
    <col min="8458" max="8458" width="14.6640625" style="36" customWidth="1"/>
    <col min="8459" max="8459" width="9.6640625" style="36" customWidth="1"/>
    <col min="8460" max="8460" width="14.6640625" style="36" customWidth="1"/>
    <col min="8461" max="8704" width="9.109375" style="36"/>
    <col min="8705" max="8705" width="4.5546875" style="36" customWidth="1"/>
    <col min="8706" max="8706" width="20.33203125" style="36" customWidth="1"/>
    <col min="8707" max="8707" width="9.6640625" style="36" customWidth="1"/>
    <col min="8708" max="8708" width="14.6640625" style="36" customWidth="1"/>
    <col min="8709" max="8709" width="9.6640625" style="36" customWidth="1"/>
    <col min="8710" max="8710" width="14.6640625" style="36" customWidth="1"/>
    <col min="8711" max="8711" width="9.6640625" style="36" customWidth="1"/>
    <col min="8712" max="8712" width="14.6640625" style="36" customWidth="1"/>
    <col min="8713" max="8713" width="9.6640625" style="36" customWidth="1"/>
    <col min="8714" max="8714" width="14.6640625" style="36" customWidth="1"/>
    <col min="8715" max="8715" width="9.6640625" style="36" customWidth="1"/>
    <col min="8716" max="8716" width="14.6640625" style="36" customWidth="1"/>
    <col min="8717" max="8960" width="9.109375" style="36"/>
    <col min="8961" max="8961" width="4.5546875" style="36" customWidth="1"/>
    <col min="8962" max="8962" width="20.33203125" style="36" customWidth="1"/>
    <col min="8963" max="8963" width="9.6640625" style="36" customWidth="1"/>
    <col min="8964" max="8964" width="14.6640625" style="36" customWidth="1"/>
    <col min="8965" max="8965" width="9.6640625" style="36" customWidth="1"/>
    <col min="8966" max="8966" width="14.6640625" style="36" customWidth="1"/>
    <col min="8967" max="8967" width="9.6640625" style="36" customWidth="1"/>
    <col min="8968" max="8968" width="14.6640625" style="36" customWidth="1"/>
    <col min="8969" max="8969" width="9.6640625" style="36" customWidth="1"/>
    <col min="8970" max="8970" width="14.6640625" style="36" customWidth="1"/>
    <col min="8971" max="8971" width="9.6640625" style="36" customWidth="1"/>
    <col min="8972" max="8972" width="14.6640625" style="36" customWidth="1"/>
    <col min="8973" max="9216" width="9.109375" style="36"/>
    <col min="9217" max="9217" width="4.5546875" style="36" customWidth="1"/>
    <col min="9218" max="9218" width="20.33203125" style="36" customWidth="1"/>
    <col min="9219" max="9219" width="9.6640625" style="36" customWidth="1"/>
    <col min="9220" max="9220" width="14.6640625" style="36" customWidth="1"/>
    <col min="9221" max="9221" width="9.6640625" style="36" customWidth="1"/>
    <col min="9222" max="9222" width="14.6640625" style="36" customWidth="1"/>
    <col min="9223" max="9223" width="9.6640625" style="36" customWidth="1"/>
    <col min="9224" max="9224" width="14.6640625" style="36" customWidth="1"/>
    <col min="9225" max="9225" width="9.6640625" style="36" customWidth="1"/>
    <col min="9226" max="9226" width="14.6640625" style="36" customWidth="1"/>
    <col min="9227" max="9227" width="9.6640625" style="36" customWidth="1"/>
    <col min="9228" max="9228" width="14.6640625" style="36" customWidth="1"/>
    <col min="9229" max="9472" width="9.109375" style="36"/>
    <col min="9473" max="9473" width="4.5546875" style="36" customWidth="1"/>
    <col min="9474" max="9474" width="20.33203125" style="36" customWidth="1"/>
    <col min="9475" max="9475" width="9.6640625" style="36" customWidth="1"/>
    <col min="9476" max="9476" width="14.6640625" style="36" customWidth="1"/>
    <col min="9477" max="9477" width="9.6640625" style="36" customWidth="1"/>
    <col min="9478" max="9478" width="14.6640625" style="36" customWidth="1"/>
    <col min="9479" max="9479" width="9.6640625" style="36" customWidth="1"/>
    <col min="9480" max="9480" width="14.6640625" style="36" customWidth="1"/>
    <col min="9481" max="9481" width="9.6640625" style="36" customWidth="1"/>
    <col min="9482" max="9482" width="14.6640625" style="36" customWidth="1"/>
    <col min="9483" max="9483" width="9.6640625" style="36" customWidth="1"/>
    <col min="9484" max="9484" width="14.6640625" style="36" customWidth="1"/>
    <col min="9485" max="9728" width="9.109375" style="36"/>
    <col min="9729" max="9729" width="4.5546875" style="36" customWidth="1"/>
    <col min="9730" max="9730" width="20.33203125" style="36" customWidth="1"/>
    <col min="9731" max="9731" width="9.6640625" style="36" customWidth="1"/>
    <col min="9732" max="9732" width="14.6640625" style="36" customWidth="1"/>
    <col min="9733" max="9733" width="9.6640625" style="36" customWidth="1"/>
    <col min="9734" max="9734" width="14.6640625" style="36" customWidth="1"/>
    <col min="9735" max="9735" width="9.6640625" style="36" customWidth="1"/>
    <col min="9736" max="9736" width="14.6640625" style="36" customWidth="1"/>
    <col min="9737" max="9737" width="9.6640625" style="36" customWidth="1"/>
    <col min="9738" max="9738" width="14.6640625" style="36" customWidth="1"/>
    <col min="9739" max="9739" width="9.6640625" style="36" customWidth="1"/>
    <col min="9740" max="9740" width="14.6640625" style="36" customWidth="1"/>
    <col min="9741" max="9984" width="9.109375" style="36"/>
    <col min="9985" max="9985" width="4.5546875" style="36" customWidth="1"/>
    <col min="9986" max="9986" width="20.33203125" style="36" customWidth="1"/>
    <col min="9987" max="9987" width="9.6640625" style="36" customWidth="1"/>
    <col min="9988" max="9988" width="14.6640625" style="36" customWidth="1"/>
    <col min="9989" max="9989" width="9.6640625" style="36" customWidth="1"/>
    <col min="9990" max="9990" width="14.6640625" style="36" customWidth="1"/>
    <col min="9991" max="9991" width="9.6640625" style="36" customWidth="1"/>
    <col min="9992" max="9992" width="14.6640625" style="36" customWidth="1"/>
    <col min="9993" max="9993" width="9.6640625" style="36" customWidth="1"/>
    <col min="9994" max="9994" width="14.6640625" style="36" customWidth="1"/>
    <col min="9995" max="9995" width="9.6640625" style="36" customWidth="1"/>
    <col min="9996" max="9996" width="14.6640625" style="36" customWidth="1"/>
    <col min="9997" max="10240" width="9.109375" style="36"/>
    <col min="10241" max="10241" width="4.5546875" style="36" customWidth="1"/>
    <col min="10242" max="10242" width="20.33203125" style="36" customWidth="1"/>
    <col min="10243" max="10243" width="9.6640625" style="36" customWidth="1"/>
    <col min="10244" max="10244" width="14.6640625" style="36" customWidth="1"/>
    <col min="10245" max="10245" width="9.6640625" style="36" customWidth="1"/>
    <col min="10246" max="10246" width="14.6640625" style="36" customWidth="1"/>
    <col min="10247" max="10247" width="9.6640625" style="36" customWidth="1"/>
    <col min="10248" max="10248" width="14.6640625" style="36" customWidth="1"/>
    <col min="10249" max="10249" width="9.6640625" style="36" customWidth="1"/>
    <col min="10250" max="10250" width="14.6640625" style="36" customWidth="1"/>
    <col min="10251" max="10251" width="9.6640625" style="36" customWidth="1"/>
    <col min="10252" max="10252" width="14.6640625" style="36" customWidth="1"/>
    <col min="10253" max="10496" width="9.109375" style="36"/>
    <col min="10497" max="10497" width="4.5546875" style="36" customWidth="1"/>
    <col min="10498" max="10498" width="20.33203125" style="36" customWidth="1"/>
    <col min="10499" max="10499" width="9.6640625" style="36" customWidth="1"/>
    <col min="10500" max="10500" width="14.6640625" style="36" customWidth="1"/>
    <col min="10501" max="10501" width="9.6640625" style="36" customWidth="1"/>
    <col min="10502" max="10502" width="14.6640625" style="36" customWidth="1"/>
    <col min="10503" max="10503" width="9.6640625" style="36" customWidth="1"/>
    <col min="10504" max="10504" width="14.6640625" style="36" customWidth="1"/>
    <col min="10505" max="10505" width="9.6640625" style="36" customWidth="1"/>
    <col min="10506" max="10506" width="14.6640625" style="36" customWidth="1"/>
    <col min="10507" max="10507" width="9.6640625" style="36" customWidth="1"/>
    <col min="10508" max="10508" width="14.6640625" style="36" customWidth="1"/>
    <col min="10509" max="10752" width="9.109375" style="36"/>
    <col min="10753" max="10753" width="4.5546875" style="36" customWidth="1"/>
    <col min="10754" max="10754" width="20.33203125" style="36" customWidth="1"/>
    <col min="10755" max="10755" width="9.6640625" style="36" customWidth="1"/>
    <col min="10756" max="10756" width="14.6640625" style="36" customWidth="1"/>
    <col min="10757" max="10757" width="9.6640625" style="36" customWidth="1"/>
    <col min="10758" max="10758" width="14.6640625" style="36" customWidth="1"/>
    <col min="10759" max="10759" width="9.6640625" style="36" customWidth="1"/>
    <col min="10760" max="10760" width="14.6640625" style="36" customWidth="1"/>
    <col min="10761" max="10761" width="9.6640625" style="36" customWidth="1"/>
    <col min="10762" max="10762" width="14.6640625" style="36" customWidth="1"/>
    <col min="10763" max="10763" width="9.6640625" style="36" customWidth="1"/>
    <col min="10764" max="10764" width="14.6640625" style="36" customWidth="1"/>
    <col min="10765" max="11008" width="9.109375" style="36"/>
    <col min="11009" max="11009" width="4.5546875" style="36" customWidth="1"/>
    <col min="11010" max="11010" width="20.33203125" style="36" customWidth="1"/>
    <col min="11011" max="11011" width="9.6640625" style="36" customWidth="1"/>
    <col min="11012" max="11012" width="14.6640625" style="36" customWidth="1"/>
    <col min="11013" max="11013" width="9.6640625" style="36" customWidth="1"/>
    <col min="11014" max="11014" width="14.6640625" style="36" customWidth="1"/>
    <col min="11015" max="11015" width="9.6640625" style="36" customWidth="1"/>
    <col min="11016" max="11016" width="14.6640625" style="36" customWidth="1"/>
    <col min="11017" max="11017" width="9.6640625" style="36" customWidth="1"/>
    <col min="11018" max="11018" width="14.6640625" style="36" customWidth="1"/>
    <col min="11019" max="11019" width="9.6640625" style="36" customWidth="1"/>
    <col min="11020" max="11020" width="14.6640625" style="36" customWidth="1"/>
    <col min="11021" max="11264" width="9.109375" style="36"/>
    <col min="11265" max="11265" width="4.5546875" style="36" customWidth="1"/>
    <col min="11266" max="11266" width="20.33203125" style="36" customWidth="1"/>
    <col min="11267" max="11267" width="9.6640625" style="36" customWidth="1"/>
    <col min="11268" max="11268" width="14.6640625" style="36" customWidth="1"/>
    <col min="11269" max="11269" width="9.6640625" style="36" customWidth="1"/>
    <col min="11270" max="11270" width="14.6640625" style="36" customWidth="1"/>
    <col min="11271" max="11271" width="9.6640625" style="36" customWidth="1"/>
    <col min="11272" max="11272" width="14.6640625" style="36" customWidth="1"/>
    <col min="11273" max="11273" width="9.6640625" style="36" customWidth="1"/>
    <col min="11274" max="11274" width="14.6640625" style="36" customWidth="1"/>
    <col min="11275" max="11275" width="9.6640625" style="36" customWidth="1"/>
    <col min="11276" max="11276" width="14.6640625" style="36" customWidth="1"/>
    <col min="11277" max="11520" width="9.109375" style="36"/>
    <col min="11521" max="11521" width="4.5546875" style="36" customWidth="1"/>
    <col min="11522" max="11522" width="20.33203125" style="36" customWidth="1"/>
    <col min="11523" max="11523" width="9.6640625" style="36" customWidth="1"/>
    <col min="11524" max="11524" width="14.6640625" style="36" customWidth="1"/>
    <col min="11525" max="11525" width="9.6640625" style="36" customWidth="1"/>
    <col min="11526" max="11526" width="14.6640625" style="36" customWidth="1"/>
    <col min="11527" max="11527" width="9.6640625" style="36" customWidth="1"/>
    <col min="11528" max="11528" width="14.6640625" style="36" customWidth="1"/>
    <col min="11529" max="11529" width="9.6640625" style="36" customWidth="1"/>
    <col min="11530" max="11530" width="14.6640625" style="36" customWidth="1"/>
    <col min="11531" max="11531" width="9.6640625" style="36" customWidth="1"/>
    <col min="11532" max="11532" width="14.6640625" style="36" customWidth="1"/>
    <col min="11533" max="11776" width="9.109375" style="36"/>
    <col min="11777" max="11777" width="4.5546875" style="36" customWidth="1"/>
    <col min="11778" max="11778" width="20.33203125" style="36" customWidth="1"/>
    <col min="11779" max="11779" width="9.6640625" style="36" customWidth="1"/>
    <col min="11780" max="11780" width="14.6640625" style="36" customWidth="1"/>
    <col min="11781" max="11781" width="9.6640625" style="36" customWidth="1"/>
    <col min="11782" max="11782" width="14.6640625" style="36" customWidth="1"/>
    <col min="11783" max="11783" width="9.6640625" style="36" customWidth="1"/>
    <col min="11784" max="11784" width="14.6640625" style="36" customWidth="1"/>
    <col min="11785" max="11785" width="9.6640625" style="36" customWidth="1"/>
    <col min="11786" max="11786" width="14.6640625" style="36" customWidth="1"/>
    <col min="11787" max="11787" width="9.6640625" style="36" customWidth="1"/>
    <col min="11788" max="11788" width="14.6640625" style="36" customWidth="1"/>
    <col min="11789" max="12032" width="9.109375" style="36"/>
    <col min="12033" max="12033" width="4.5546875" style="36" customWidth="1"/>
    <col min="12034" max="12034" width="20.33203125" style="36" customWidth="1"/>
    <col min="12035" max="12035" width="9.6640625" style="36" customWidth="1"/>
    <col min="12036" max="12036" width="14.6640625" style="36" customWidth="1"/>
    <col min="12037" max="12037" width="9.6640625" style="36" customWidth="1"/>
    <col min="12038" max="12038" width="14.6640625" style="36" customWidth="1"/>
    <col min="12039" max="12039" width="9.6640625" style="36" customWidth="1"/>
    <col min="12040" max="12040" width="14.6640625" style="36" customWidth="1"/>
    <col min="12041" max="12041" width="9.6640625" style="36" customWidth="1"/>
    <col min="12042" max="12042" width="14.6640625" style="36" customWidth="1"/>
    <col min="12043" max="12043" width="9.6640625" style="36" customWidth="1"/>
    <col min="12044" max="12044" width="14.6640625" style="36" customWidth="1"/>
    <col min="12045" max="12288" width="9.109375" style="36"/>
    <col min="12289" max="12289" width="4.5546875" style="36" customWidth="1"/>
    <col min="12290" max="12290" width="20.33203125" style="36" customWidth="1"/>
    <col min="12291" max="12291" width="9.6640625" style="36" customWidth="1"/>
    <col min="12292" max="12292" width="14.6640625" style="36" customWidth="1"/>
    <col min="12293" max="12293" width="9.6640625" style="36" customWidth="1"/>
    <col min="12294" max="12294" width="14.6640625" style="36" customWidth="1"/>
    <col min="12295" max="12295" width="9.6640625" style="36" customWidth="1"/>
    <col min="12296" max="12296" width="14.6640625" style="36" customWidth="1"/>
    <col min="12297" max="12297" width="9.6640625" style="36" customWidth="1"/>
    <col min="12298" max="12298" width="14.6640625" style="36" customWidth="1"/>
    <col min="12299" max="12299" width="9.6640625" style="36" customWidth="1"/>
    <col min="12300" max="12300" width="14.6640625" style="36" customWidth="1"/>
    <col min="12301" max="12544" width="9.109375" style="36"/>
    <col min="12545" max="12545" width="4.5546875" style="36" customWidth="1"/>
    <col min="12546" max="12546" width="20.33203125" style="36" customWidth="1"/>
    <col min="12547" max="12547" width="9.6640625" style="36" customWidth="1"/>
    <col min="12548" max="12548" width="14.6640625" style="36" customWidth="1"/>
    <col min="12549" max="12549" width="9.6640625" style="36" customWidth="1"/>
    <col min="12550" max="12550" width="14.6640625" style="36" customWidth="1"/>
    <col min="12551" max="12551" width="9.6640625" style="36" customWidth="1"/>
    <col min="12552" max="12552" width="14.6640625" style="36" customWidth="1"/>
    <col min="12553" max="12553" width="9.6640625" style="36" customWidth="1"/>
    <col min="12554" max="12554" width="14.6640625" style="36" customWidth="1"/>
    <col min="12555" max="12555" width="9.6640625" style="36" customWidth="1"/>
    <col min="12556" max="12556" width="14.6640625" style="36" customWidth="1"/>
    <col min="12557" max="12800" width="9.109375" style="36"/>
    <col min="12801" max="12801" width="4.5546875" style="36" customWidth="1"/>
    <col min="12802" max="12802" width="20.33203125" style="36" customWidth="1"/>
    <col min="12803" max="12803" width="9.6640625" style="36" customWidth="1"/>
    <col min="12804" max="12804" width="14.6640625" style="36" customWidth="1"/>
    <col min="12805" max="12805" width="9.6640625" style="36" customWidth="1"/>
    <col min="12806" max="12806" width="14.6640625" style="36" customWidth="1"/>
    <col min="12807" max="12807" width="9.6640625" style="36" customWidth="1"/>
    <col min="12808" max="12808" width="14.6640625" style="36" customWidth="1"/>
    <col min="12809" max="12809" width="9.6640625" style="36" customWidth="1"/>
    <col min="12810" max="12810" width="14.6640625" style="36" customWidth="1"/>
    <col min="12811" max="12811" width="9.6640625" style="36" customWidth="1"/>
    <col min="12812" max="12812" width="14.6640625" style="36" customWidth="1"/>
    <col min="12813" max="13056" width="9.109375" style="36"/>
    <col min="13057" max="13057" width="4.5546875" style="36" customWidth="1"/>
    <col min="13058" max="13058" width="20.33203125" style="36" customWidth="1"/>
    <col min="13059" max="13059" width="9.6640625" style="36" customWidth="1"/>
    <col min="13060" max="13060" width="14.6640625" style="36" customWidth="1"/>
    <col min="13061" max="13061" width="9.6640625" style="36" customWidth="1"/>
    <col min="13062" max="13062" width="14.6640625" style="36" customWidth="1"/>
    <col min="13063" max="13063" width="9.6640625" style="36" customWidth="1"/>
    <col min="13064" max="13064" width="14.6640625" style="36" customWidth="1"/>
    <col min="13065" max="13065" width="9.6640625" style="36" customWidth="1"/>
    <col min="13066" max="13066" width="14.6640625" style="36" customWidth="1"/>
    <col min="13067" max="13067" width="9.6640625" style="36" customWidth="1"/>
    <col min="13068" max="13068" width="14.6640625" style="36" customWidth="1"/>
    <col min="13069" max="13312" width="9.109375" style="36"/>
    <col min="13313" max="13313" width="4.5546875" style="36" customWidth="1"/>
    <col min="13314" max="13314" width="20.33203125" style="36" customWidth="1"/>
    <col min="13315" max="13315" width="9.6640625" style="36" customWidth="1"/>
    <col min="13316" max="13316" width="14.6640625" style="36" customWidth="1"/>
    <col min="13317" max="13317" width="9.6640625" style="36" customWidth="1"/>
    <col min="13318" max="13318" width="14.6640625" style="36" customWidth="1"/>
    <col min="13319" max="13319" width="9.6640625" style="36" customWidth="1"/>
    <col min="13320" max="13320" width="14.6640625" style="36" customWidth="1"/>
    <col min="13321" max="13321" width="9.6640625" style="36" customWidth="1"/>
    <col min="13322" max="13322" width="14.6640625" style="36" customWidth="1"/>
    <col min="13323" max="13323" width="9.6640625" style="36" customWidth="1"/>
    <col min="13324" max="13324" width="14.6640625" style="36" customWidth="1"/>
    <col min="13325" max="13568" width="9.109375" style="36"/>
    <col min="13569" max="13569" width="4.5546875" style="36" customWidth="1"/>
    <col min="13570" max="13570" width="20.33203125" style="36" customWidth="1"/>
    <col min="13571" max="13571" width="9.6640625" style="36" customWidth="1"/>
    <col min="13572" max="13572" width="14.6640625" style="36" customWidth="1"/>
    <col min="13573" max="13573" width="9.6640625" style="36" customWidth="1"/>
    <col min="13574" max="13574" width="14.6640625" style="36" customWidth="1"/>
    <col min="13575" max="13575" width="9.6640625" style="36" customWidth="1"/>
    <col min="13576" max="13576" width="14.6640625" style="36" customWidth="1"/>
    <col min="13577" max="13577" width="9.6640625" style="36" customWidth="1"/>
    <col min="13578" max="13578" width="14.6640625" style="36" customWidth="1"/>
    <col min="13579" max="13579" width="9.6640625" style="36" customWidth="1"/>
    <col min="13580" max="13580" width="14.6640625" style="36" customWidth="1"/>
    <col min="13581" max="13824" width="9.109375" style="36"/>
    <col min="13825" max="13825" width="4.5546875" style="36" customWidth="1"/>
    <col min="13826" max="13826" width="20.33203125" style="36" customWidth="1"/>
    <col min="13827" max="13827" width="9.6640625" style="36" customWidth="1"/>
    <col min="13828" max="13828" width="14.6640625" style="36" customWidth="1"/>
    <col min="13829" max="13829" width="9.6640625" style="36" customWidth="1"/>
    <col min="13830" max="13830" width="14.6640625" style="36" customWidth="1"/>
    <col min="13831" max="13831" width="9.6640625" style="36" customWidth="1"/>
    <col min="13832" max="13832" width="14.6640625" style="36" customWidth="1"/>
    <col min="13833" max="13833" width="9.6640625" style="36" customWidth="1"/>
    <col min="13834" max="13834" width="14.6640625" style="36" customWidth="1"/>
    <col min="13835" max="13835" width="9.6640625" style="36" customWidth="1"/>
    <col min="13836" max="13836" width="14.6640625" style="36" customWidth="1"/>
    <col min="13837" max="14080" width="9.109375" style="36"/>
    <col min="14081" max="14081" width="4.5546875" style="36" customWidth="1"/>
    <col min="14082" max="14082" width="20.33203125" style="36" customWidth="1"/>
    <col min="14083" max="14083" width="9.6640625" style="36" customWidth="1"/>
    <col min="14084" max="14084" width="14.6640625" style="36" customWidth="1"/>
    <col min="14085" max="14085" width="9.6640625" style="36" customWidth="1"/>
    <col min="14086" max="14086" width="14.6640625" style="36" customWidth="1"/>
    <col min="14087" max="14087" width="9.6640625" style="36" customWidth="1"/>
    <col min="14088" max="14088" width="14.6640625" style="36" customWidth="1"/>
    <col min="14089" max="14089" width="9.6640625" style="36" customWidth="1"/>
    <col min="14090" max="14090" width="14.6640625" style="36" customWidth="1"/>
    <col min="14091" max="14091" width="9.6640625" style="36" customWidth="1"/>
    <col min="14092" max="14092" width="14.6640625" style="36" customWidth="1"/>
    <col min="14093" max="14336" width="9.109375" style="36"/>
    <col min="14337" max="14337" width="4.5546875" style="36" customWidth="1"/>
    <col min="14338" max="14338" width="20.33203125" style="36" customWidth="1"/>
    <col min="14339" max="14339" width="9.6640625" style="36" customWidth="1"/>
    <col min="14340" max="14340" width="14.6640625" style="36" customWidth="1"/>
    <col min="14341" max="14341" width="9.6640625" style="36" customWidth="1"/>
    <col min="14342" max="14342" width="14.6640625" style="36" customWidth="1"/>
    <col min="14343" max="14343" width="9.6640625" style="36" customWidth="1"/>
    <col min="14344" max="14344" width="14.6640625" style="36" customWidth="1"/>
    <col min="14345" max="14345" width="9.6640625" style="36" customWidth="1"/>
    <col min="14346" max="14346" width="14.6640625" style="36" customWidth="1"/>
    <col min="14347" max="14347" width="9.6640625" style="36" customWidth="1"/>
    <col min="14348" max="14348" width="14.6640625" style="36" customWidth="1"/>
    <col min="14349" max="14592" width="9.109375" style="36"/>
    <col min="14593" max="14593" width="4.5546875" style="36" customWidth="1"/>
    <col min="14594" max="14594" width="20.33203125" style="36" customWidth="1"/>
    <col min="14595" max="14595" width="9.6640625" style="36" customWidth="1"/>
    <col min="14596" max="14596" width="14.6640625" style="36" customWidth="1"/>
    <col min="14597" max="14597" width="9.6640625" style="36" customWidth="1"/>
    <col min="14598" max="14598" width="14.6640625" style="36" customWidth="1"/>
    <col min="14599" max="14599" width="9.6640625" style="36" customWidth="1"/>
    <col min="14600" max="14600" width="14.6640625" style="36" customWidth="1"/>
    <col min="14601" max="14601" width="9.6640625" style="36" customWidth="1"/>
    <col min="14602" max="14602" width="14.6640625" style="36" customWidth="1"/>
    <col min="14603" max="14603" width="9.6640625" style="36" customWidth="1"/>
    <col min="14604" max="14604" width="14.6640625" style="36" customWidth="1"/>
    <col min="14605" max="14848" width="9.109375" style="36"/>
    <col min="14849" max="14849" width="4.5546875" style="36" customWidth="1"/>
    <col min="14850" max="14850" width="20.33203125" style="36" customWidth="1"/>
    <col min="14851" max="14851" width="9.6640625" style="36" customWidth="1"/>
    <col min="14852" max="14852" width="14.6640625" style="36" customWidth="1"/>
    <col min="14853" max="14853" width="9.6640625" style="36" customWidth="1"/>
    <col min="14854" max="14854" width="14.6640625" style="36" customWidth="1"/>
    <col min="14855" max="14855" width="9.6640625" style="36" customWidth="1"/>
    <col min="14856" max="14856" width="14.6640625" style="36" customWidth="1"/>
    <col min="14857" max="14857" width="9.6640625" style="36" customWidth="1"/>
    <col min="14858" max="14858" width="14.6640625" style="36" customWidth="1"/>
    <col min="14859" max="14859" width="9.6640625" style="36" customWidth="1"/>
    <col min="14860" max="14860" width="14.6640625" style="36" customWidth="1"/>
    <col min="14861" max="15104" width="9.109375" style="36"/>
    <col min="15105" max="15105" width="4.5546875" style="36" customWidth="1"/>
    <col min="15106" max="15106" width="20.33203125" style="36" customWidth="1"/>
    <col min="15107" max="15107" width="9.6640625" style="36" customWidth="1"/>
    <col min="15108" max="15108" width="14.6640625" style="36" customWidth="1"/>
    <col min="15109" max="15109" width="9.6640625" style="36" customWidth="1"/>
    <col min="15110" max="15110" width="14.6640625" style="36" customWidth="1"/>
    <col min="15111" max="15111" width="9.6640625" style="36" customWidth="1"/>
    <col min="15112" max="15112" width="14.6640625" style="36" customWidth="1"/>
    <col min="15113" max="15113" width="9.6640625" style="36" customWidth="1"/>
    <col min="15114" max="15114" width="14.6640625" style="36" customWidth="1"/>
    <col min="15115" max="15115" width="9.6640625" style="36" customWidth="1"/>
    <col min="15116" max="15116" width="14.6640625" style="36" customWidth="1"/>
    <col min="15117" max="15360" width="9.109375" style="36"/>
    <col min="15361" max="15361" width="4.5546875" style="36" customWidth="1"/>
    <col min="15362" max="15362" width="20.33203125" style="36" customWidth="1"/>
    <col min="15363" max="15363" width="9.6640625" style="36" customWidth="1"/>
    <col min="15364" max="15364" width="14.6640625" style="36" customWidth="1"/>
    <col min="15365" max="15365" width="9.6640625" style="36" customWidth="1"/>
    <col min="15366" max="15366" width="14.6640625" style="36" customWidth="1"/>
    <col min="15367" max="15367" width="9.6640625" style="36" customWidth="1"/>
    <col min="15368" max="15368" width="14.6640625" style="36" customWidth="1"/>
    <col min="15369" max="15369" width="9.6640625" style="36" customWidth="1"/>
    <col min="15370" max="15370" width="14.6640625" style="36" customWidth="1"/>
    <col min="15371" max="15371" width="9.6640625" style="36" customWidth="1"/>
    <col min="15372" max="15372" width="14.6640625" style="36" customWidth="1"/>
    <col min="15373" max="15616" width="9.109375" style="36"/>
    <col min="15617" max="15617" width="4.5546875" style="36" customWidth="1"/>
    <col min="15618" max="15618" width="20.33203125" style="36" customWidth="1"/>
    <col min="15619" max="15619" width="9.6640625" style="36" customWidth="1"/>
    <col min="15620" max="15620" width="14.6640625" style="36" customWidth="1"/>
    <col min="15621" max="15621" width="9.6640625" style="36" customWidth="1"/>
    <col min="15622" max="15622" width="14.6640625" style="36" customWidth="1"/>
    <col min="15623" max="15623" width="9.6640625" style="36" customWidth="1"/>
    <col min="15624" max="15624" width="14.6640625" style="36" customWidth="1"/>
    <col min="15625" max="15625" width="9.6640625" style="36" customWidth="1"/>
    <col min="15626" max="15626" width="14.6640625" style="36" customWidth="1"/>
    <col min="15627" max="15627" width="9.6640625" style="36" customWidth="1"/>
    <col min="15628" max="15628" width="14.6640625" style="36" customWidth="1"/>
    <col min="15629" max="15872" width="9.109375" style="36"/>
    <col min="15873" max="15873" width="4.5546875" style="36" customWidth="1"/>
    <col min="15874" max="15874" width="20.33203125" style="36" customWidth="1"/>
    <col min="15875" max="15875" width="9.6640625" style="36" customWidth="1"/>
    <col min="15876" max="15876" width="14.6640625" style="36" customWidth="1"/>
    <col min="15877" max="15877" width="9.6640625" style="36" customWidth="1"/>
    <col min="15878" max="15878" width="14.6640625" style="36" customWidth="1"/>
    <col min="15879" max="15879" width="9.6640625" style="36" customWidth="1"/>
    <col min="15880" max="15880" width="14.6640625" style="36" customWidth="1"/>
    <col min="15881" max="15881" width="9.6640625" style="36" customWidth="1"/>
    <col min="15882" max="15882" width="14.6640625" style="36" customWidth="1"/>
    <col min="15883" max="15883" width="9.6640625" style="36" customWidth="1"/>
    <col min="15884" max="15884" width="14.6640625" style="36" customWidth="1"/>
    <col min="15885" max="16128" width="9.109375" style="36"/>
    <col min="16129" max="16129" width="4.5546875" style="36" customWidth="1"/>
    <col min="16130" max="16130" width="20.33203125" style="36" customWidth="1"/>
    <col min="16131" max="16131" width="9.6640625" style="36" customWidth="1"/>
    <col min="16132" max="16132" width="14.6640625" style="36" customWidth="1"/>
    <col min="16133" max="16133" width="9.6640625" style="36" customWidth="1"/>
    <col min="16134" max="16134" width="14.6640625" style="36" customWidth="1"/>
    <col min="16135" max="16135" width="9.6640625" style="36" customWidth="1"/>
    <col min="16136" max="16136" width="14.6640625" style="36" customWidth="1"/>
    <col min="16137" max="16137" width="9.6640625" style="36" customWidth="1"/>
    <col min="16138" max="16138" width="14.6640625" style="36" customWidth="1"/>
    <col min="16139" max="16139" width="9.6640625" style="36" customWidth="1"/>
    <col min="16140" max="16140" width="14.6640625" style="36" customWidth="1"/>
    <col min="16141" max="16384" width="9.109375" style="36"/>
  </cols>
  <sheetData>
    <row r="1" spans="1:19" ht="21" x14ac:dyDescent="0.4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9" ht="17.399999999999999" x14ac:dyDescent="0.3">
      <c r="A4" s="3" t="s">
        <v>165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9" ht="17.399999999999999" x14ac:dyDescent="0.3">
      <c r="A5" s="3" t="s">
        <v>166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7" spans="1:19" ht="15.6" x14ac:dyDescent="0.3">
      <c r="A7" s="74"/>
      <c r="B7" s="76"/>
      <c r="C7" s="74" t="s">
        <v>167</v>
      </c>
      <c r="D7" s="75"/>
      <c r="E7" s="74" t="s">
        <v>167</v>
      </c>
      <c r="F7" s="76"/>
      <c r="G7" s="74" t="s">
        <v>168</v>
      </c>
      <c r="H7" s="76"/>
      <c r="I7" s="74" t="s">
        <v>169</v>
      </c>
      <c r="J7" s="76"/>
      <c r="K7" s="74"/>
      <c r="L7" s="76"/>
    </row>
    <row r="8" spans="1:19" ht="15.6" x14ac:dyDescent="0.3">
      <c r="A8" s="238"/>
      <c r="B8" s="239"/>
      <c r="C8" s="127" t="s">
        <v>170</v>
      </c>
      <c r="D8" s="128"/>
      <c r="E8" s="127" t="s">
        <v>171</v>
      </c>
      <c r="F8" s="128"/>
      <c r="G8" s="127" t="s">
        <v>172</v>
      </c>
      <c r="H8" s="128"/>
      <c r="I8" s="127" t="s">
        <v>173</v>
      </c>
      <c r="J8" s="128"/>
      <c r="K8" s="127" t="s">
        <v>74</v>
      </c>
      <c r="L8" s="128"/>
    </row>
    <row r="9" spans="1:19" ht="15.6" x14ac:dyDescent="0.3">
      <c r="A9" s="238"/>
      <c r="B9" s="239"/>
      <c r="D9" s="79" t="s">
        <v>9</v>
      </c>
      <c r="E9" s="108"/>
      <c r="F9" s="79" t="s">
        <v>9</v>
      </c>
      <c r="G9" s="99"/>
      <c r="H9" s="79" t="s">
        <v>9</v>
      </c>
      <c r="I9" s="99"/>
      <c r="J9" s="79" t="s">
        <v>9</v>
      </c>
      <c r="K9" s="99"/>
      <c r="L9" s="96" t="s">
        <v>9</v>
      </c>
    </row>
    <row r="10" spans="1:19" ht="15.6" x14ac:dyDescent="0.3">
      <c r="A10" s="10" t="s">
        <v>21</v>
      </c>
      <c r="B10" s="97"/>
      <c r="C10" s="11" t="s">
        <v>7</v>
      </c>
      <c r="D10" s="240" t="s">
        <v>22</v>
      </c>
      <c r="E10" s="11" t="s">
        <v>7</v>
      </c>
      <c r="F10" s="240" t="s">
        <v>22</v>
      </c>
      <c r="G10" s="11" t="s">
        <v>7</v>
      </c>
      <c r="H10" s="240" t="s">
        <v>22</v>
      </c>
      <c r="I10" s="11" t="s">
        <v>7</v>
      </c>
      <c r="J10" s="240" t="s">
        <v>22</v>
      </c>
      <c r="K10" s="11" t="s">
        <v>7</v>
      </c>
      <c r="L10" s="241" t="s">
        <v>22</v>
      </c>
    </row>
    <row r="11" spans="1:19" ht="28.8" customHeight="1" x14ac:dyDescent="0.3">
      <c r="A11" s="46" t="s">
        <v>174</v>
      </c>
      <c r="C11" s="47">
        <v>40718</v>
      </c>
      <c r="D11" s="140">
        <v>2024756</v>
      </c>
      <c r="E11" s="47">
        <v>51216</v>
      </c>
      <c r="F11" s="140">
        <v>3937882</v>
      </c>
      <c r="G11" s="47">
        <v>78719</v>
      </c>
      <c r="H11" s="140">
        <v>-2167370</v>
      </c>
      <c r="I11" s="104">
        <v>414</v>
      </c>
      <c r="J11" s="140">
        <v>-2209734</v>
      </c>
      <c r="K11" s="47">
        <v>8021</v>
      </c>
      <c r="L11" s="140">
        <v>422230</v>
      </c>
      <c r="O11" s="242"/>
      <c r="S11" s="243"/>
    </row>
    <row r="12" spans="1:19" ht="28.8" customHeight="1" x14ac:dyDescent="0.3">
      <c r="A12" s="46" t="s">
        <v>24</v>
      </c>
      <c r="C12" s="47">
        <v>4378</v>
      </c>
      <c r="D12" s="142">
        <v>2527074</v>
      </c>
      <c r="E12" s="47">
        <v>16096</v>
      </c>
      <c r="F12" s="142">
        <v>9101445</v>
      </c>
      <c r="G12" s="47">
        <v>18521</v>
      </c>
      <c r="H12" s="142">
        <v>10781510</v>
      </c>
      <c r="I12" s="104">
        <v>170</v>
      </c>
      <c r="J12" s="142">
        <v>99778</v>
      </c>
      <c r="K12" s="47">
        <v>1094</v>
      </c>
      <c r="L12" s="142">
        <v>639739</v>
      </c>
      <c r="O12" s="242"/>
      <c r="S12" s="243"/>
    </row>
    <row r="13" spans="1:19" ht="28.8" customHeight="1" x14ac:dyDescent="0.3">
      <c r="A13" s="46" t="s">
        <v>25</v>
      </c>
      <c r="C13" s="47">
        <v>2854</v>
      </c>
      <c r="D13" s="142">
        <v>6675437</v>
      </c>
      <c r="E13" s="47">
        <v>22122</v>
      </c>
      <c r="F13" s="142">
        <v>50525096</v>
      </c>
      <c r="G13" s="47">
        <v>34735</v>
      </c>
      <c r="H13" s="142">
        <v>82738557</v>
      </c>
      <c r="I13" s="104">
        <v>604</v>
      </c>
      <c r="J13" s="142">
        <v>1694111</v>
      </c>
      <c r="K13" s="47">
        <v>986</v>
      </c>
      <c r="L13" s="142">
        <v>2192767</v>
      </c>
      <c r="O13" s="242"/>
      <c r="S13" s="243"/>
    </row>
    <row r="14" spans="1:19" ht="28.8" customHeight="1" x14ac:dyDescent="0.3">
      <c r="A14" s="46" t="s">
        <v>26</v>
      </c>
      <c r="C14" s="47">
        <v>504</v>
      </c>
      <c r="D14" s="142">
        <v>3404278</v>
      </c>
      <c r="E14" s="47">
        <v>4963</v>
      </c>
      <c r="F14" s="142">
        <v>35021678</v>
      </c>
      <c r="G14" s="47">
        <v>8909</v>
      </c>
      <c r="H14" s="142">
        <v>62814776</v>
      </c>
      <c r="I14" s="104">
        <v>340</v>
      </c>
      <c r="J14" s="142">
        <v>2345971</v>
      </c>
      <c r="K14" s="47">
        <v>126</v>
      </c>
      <c r="L14" s="142">
        <v>902248</v>
      </c>
      <c r="O14" s="242"/>
      <c r="S14" s="243"/>
    </row>
    <row r="15" spans="1:19" ht="28.8" customHeight="1" x14ac:dyDescent="0.3">
      <c r="A15" s="46" t="s">
        <v>27</v>
      </c>
      <c r="C15" s="104">
        <v>153</v>
      </c>
      <c r="D15" s="142">
        <v>2229687</v>
      </c>
      <c r="E15" s="47">
        <v>4675</v>
      </c>
      <c r="F15" s="142">
        <v>93518036</v>
      </c>
      <c r="G15" s="47">
        <v>9689</v>
      </c>
      <c r="H15" s="142">
        <v>206224728</v>
      </c>
      <c r="I15" s="136">
        <v>694</v>
      </c>
      <c r="J15" s="142">
        <v>16726637</v>
      </c>
      <c r="K15" s="104">
        <v>86</v>
      </c>
      <c r="L15" s="142">
        <v>1853528</v>
      </c>
      <c r="O15" s="242"/>
      <c r="S15" s="243"/>
    </row>
    <row r="16" spans="1:19" ht="28.8" customHeight="1" x14ac:dyDescent="0.3">
      <c r="A16" s="46" t="s">
        <v>28</v>
      </c>
      <c r="C16" s="104" t="s">
        <v>175</v>
      </c>
      <c r="D16" s="244" t="s">
        <v>175</v>
      </c>
      <c r="E16" s="47">
        <v>673</v>
      </c>
      <c r="F16" s="142">
        <v>75692342</v>
      </c>
      <c r="G16" s="47">
        <v>3050</v>
      </c>
      <c r="H16" s="142">
        <v>401414181</v>
      </c>
      <c r="I16" s="104">
        <v>653</v>
      </c>
      <c r="J16" s="142">
        <v>112524877</v>
      </c>
      <c r="K16" s="104" t="s">
        <v>175</v>
      </c>
      <c r="L16" s="244" t="s">
        <v>175</v>
      </c>
      <c r="O16" s="242"/>
      <c r="S16" s="243"/>
    </row>
    <row r="17" spans="1:19" ht="28.8" customHeight="1" x14ac:dyDescent="0.3">
      <c r="A17" s="46" t="s">
        <v>29</v>
      </c>
      <c r="C17" s="104" t="s">
        <v>175</v>
      </c>
      <c r="D17" s="244" t="s">
        <v>175</v>
      </c>
      <c r="E17" s="104">
        <v>17</v>
      </c>
      <c r="F17" s="142">
        <v>11970102</v>
      </c>
      <c r="G17" s="47">
        <v>155</v>
      </c>
      <c r="H17" s="142">
        <v>105338110</v>
      </c>
      <c r="I17" s="104">
        <v>129</v>
      </c>
      <c r="J17" s="142">
        <v>90960977</v>
      </c>
      <c r="K17" s="104" t="s">
        <v>175</v>
      </c>
      <c r="L17" s="244" t="s">
        <v>175</v>
      </c>
      <c r="O17" s="242"/>
      <c r="S17" s="243"/>
    </row>
    <row r="18" spans="1:19" ht="28.8" customHeight="1" x14ac:dyDescent="0.3">
      <c r="A18" s="88" t="s">
        <v>176</v>
      </c>
      <c r="C18" s="104" t="s">
        <v>175</v>
      </c>
      <c r="D18" s="244" t="s">
        <v>175</v>
      </c>
      <c r="E18" s="104">
        <v>11</v>
      </c>
      <c r="F18" s="142">
        <v>16753242</v>
      </c>
      <c r="G18" s="47">
        <v>100</v>
      </c>
      <c r="H18" s="142">
        <v>270862340</v>
      </c>
      <c r="I18" s="104">
        <v>188</v>
      </c>
      <c r="J18" s="142">
        <v>966910384</v>
      </c>
      <c r="K18" s="104" t="s">
        <v>175</v>
      </c>
      <c r="L18" s="244" t="s">
        <v>175</v>
      </c>
      <c r="O18" s="242"/>
      <c r="S18" s="243"/>
    </row>
    <row r="19" spans="1:19" ht="15.6" x14ac:dyDescent="0.3">
      <c r="A19" s="46"/>
      <c r="C19" s="50"/>
      <c r="D19" s="245"/>
      <c r="E19" s="50"/>
      <c r="F19" s="245"/>
      <c r="G19" s="50"/>
      <c r="H19" s="37"/>
      <c r="I19" s="50"/>
      <c r="J19" s="37"/>
      <c r="K19" s="50"/>
      <c r="L19" s="246"/>
      <c r="O19" s="247"/>
      <c r="S19" s="248"/>
    </row>
    <row r="20" spans="1:19" ht="15.6" x14ac:dyDescent="0.3">
      <c r="A20" s="51" t="s">
        <v>18</v>
      </c>
      <c r="B20" s="43"/>
      <c r="C20" s="52">
        <v>48614</v>
      </c>
      <c r="D20" s="236">
        <v>17814533</v>
      </c>
      <c r="E20" s="52">
        <v>99773</v>
      </c>
      <c r="F20" s="236">
        <v>296519823</v>
      </c>
      <c r="G20" s="52">
        <v>153878</v>
      </c>
      <c r="H20" s="236">
        <v>1138006832</v>
      </c>
      <c r="I20" s="52">
        <v>3192</v>
      </c>
      <c r="J20" s="236">
        <v>1189053001</v>
      </c>
      <c r="K20" s="52">
        <v>10341</v>
      </c>
      <c r="L20" s="236">
        <v>14664645</v>
      </c>
      <c r="O20" s="242"/>
      <c r="S20" s="243"/>
    </row>
    <row r="21" spans="1:19" x14ac:dyDescent="0.25">
      <c r="E21" s="56"/>
      <c r="F21" s="56"/>
      <c r="G21" s="56"/>
      <c r="H21" s="56"/>
      <c r="I21" s="56"/>
      <c r="J21" s="56"/>
      <c r="K21" s="56"/>
      <c r="L21" s="56"/>
    </row>
    <row r="22" spans="1:19" ht="13.2" customHeight="1" x14ac:dyDescent="0.25">
      <c r="A22" s="162" t="s">
        <v>177</v>
      </c>
      <c r="B22" s="162"/>
      <c r="C22" s="162"/>
      <c r="D22" s="162"/>
      <c r="E22" s="162"/>
      <c r="F22" s="162"/>
      <c r="G22" s="162"/>
      <c r="H22" s="249"/>
      <c r="I22" s="162"/>
      <c r="J22" s="162"/>
      <c r="K22" s="162"/>
      <c r="L22" s="162"/>
    </row>
    <row r="23" spans="1:19" x14ac:dyDescent="0.25">
      <c r="A23" s="250" t="s">
        <v>178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1"/>
      <c r="L23" s="251"/>
    </row>
    <row r="27" spans="1:19" x14ac:dyDescent="0.25">
      <c r="A27" s="252"/>
    </row>
  </sheetData>
  <mergeCells count="18">
    <mergeCell ref="A9:B9"/>
    <mergeCell ref="A23:J23"/>
    <mergeCell ref="A8:B8"/>
    <mergeCell ref="C8:D8"/>
    <mergeCell ref="E8:F8"/>
    <mergeCell ref="G8:H8"/>
    <mergeCell ref="I8:J8"/>
    <mergeCell ref="K8:L8"/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</mergeCells>
  <pageMargins left="0.7" right="0.7" top="0.75" bottom="0.75" header="0.3" footer="0.3"/>
  <pageSetup scale="63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workbookViewId="0">
      <selection sqref="A1:G1"/>
    </sheetView>
  </sheetViews>
  <sheetFormatPr defaultColWidth="9.109375" defaultRowHeight="13.2" x14ac:dyDescent="0.25"/>
  <cols>
    <col min="1" max="1" width="28.88671875" style="256" customWidth="1"/>
    <col min="2" max="2" width="14.109375" style="256" customWidth="1"/>
    <col min="3" max="3" width="12.33203125" style="256" customWidth="1"/>
    <col min="4" max="4" width="3.44140625" style="256" customWidth="1"/>
    <col min="5" max="5" width="17.109375" style="256" customWidth="1"/>
    <col min="6" max="6" width="12.33203125" style="256" customWidth="1"/>
    <col min="7" max="7" width="3.44140625" style="256" customWidth="1"/>
    <col min="8" max="8" width="11.44140625" style="256" customWidth="1"/>
    <col min="9" max="9" width="9.6640625" style="255" bestFit="1" customWidth="1"/>
    <col min="10" max="256" width="9.109375" style="256"/>
    <col min="257" max="257" width="28.88671875" style="256" customWidth="1"/>
    <col min="258" max="258" width="14.109375" style="256" customWidth="1"/>
    <col min="259" max="259" width="12.33203125" style="256" customWidth="1"/>
    <col min="260" max="260" width="3.44140625" style="256" customWidth="1"/>
    <col min="261" max="261" width="17.109375" style="256" customWidth="1"/>
    <col min="262" max="262" width="12.33203125" style="256" customWidth="1"/>
    <col min="263" max="263" width="3.44140625" style="256" customWidth="1"/>
    <col min="264" max="264" width="11.44140625" style="256" customWidth="1"/>
    <col min="265" max="265" width="9.6640625" style="256" bestFit="1" customWidth="1"/>
    <col min="266" max="512" width="9.109375" style="256"/>
    <col min="513" max="513" width="28.88671875" style="256" customWidth="1"/>
    <col min="514" max="514" width="14.109375" style="256" customWidth="1"/>
    <col min="515" max="515" width="12.33203125" style="256" customWidth="1"/>
    <col min="516" max="516" width="3.44140625" style="256" customWidth="1"/>
    <col min="517" max="517" width="17.109375" style="256" customWidth="1"/>
    <col min="518" max="518" width="12.33203125" style="256" customWidth="1"/>
    <col min="519" max="519" width="3.44140625" style="256" customWidth="1"/>
    <col min="520" max="520" width="11.44140625" style="256" customWidth="1"/>
    <col min="521" max="521" width="9.6640625" style="256" bestFit="1" customWidth="1"/>
    <col min="522" max="768" width="9.109375" style="256"/>
    <col min="769" max="769" width="28.88671875" style="256" customWidth="1"/>
    <col min="770" max="770" width="14.109375" style="256" customWidth="1"/>
    <col min="771" max="771" width="12.33203125" style="256" customWidth="1"/>
    <col min="772" max="772" width="3.44140625" style="256" customWidth="1"/>
    <col min="773" max="773" width="17.109375" style="256" customWidth="1"/>
    <col min="774" max="774" width="12.33203125" style="256" customWidth="1"/>
    <col min="775" max="775" width="3.44140625" style="256" customWidth="1"/>
    <col min="776" max="776" width="11.44140625" style="256" customWidth="1"/>
    <col min="777" max="777" width="9.6640625" style="256" bestFit="1" customWidth="1"/>
    <col min="778" max="1024" width="9.109375" style="256"/>
    <col min="1025" max="1025" width="28.88671875" style="256" customWidth="1"/>
    <col min="1026" max="1026" width="14.109375" style="256" customWidth="1"/>
    <col min="1027" max="1027" width="12.33203125" style="256" customWidth="1"/>
    <col min="1028" max="1028" width="3.44140625" style="256" customWidth="1"/>
    <col min="1029" max="1029" width="17.109375" style="256" customWidth="1"/>
    <col min="1030" max="1030" width="12.33203125" style="256" customWidth="1"/>
    <col min="1031" max="1031" width="3.44140625" style="256" customWidth="1"/>
    <col min="1032" max="1032" width="11.44140625" style="256" customWidth="1"/>
    <col min="1033" max="1033" width="9.6640625" style="256" bestFit="1" customWidth="1"/>
    <col min="1034" max="1280" width="9.109375" style="256"/>
    <col min="1281" max="1281" width="28.88671875" style="256" customWidth="1"/>
    <col min="1282" max="1282" width="14.109375" style="256" customWidth="1"/>
    <col min="1283" max="1283" width="12.33203125" style="256" customWidth="1"/>
    <col min="1284" max="1284" width="3.44140625" style="256" customWidth="1"/>
    <col min="1285" max="1285" width="17.109375" style="256" customWidth="1"/>
    <col min="1286" max="1286" width="12.33203125" style="256" customWidth="1"/>
    <col min="1287" max="1287" width="3.44140625" style="256" customWidth="1"/>
    <col min="1288" max="1288" width="11.44140625" style="256" customWidth="1"/>
    <col min="1289" max="1289" width="9.6640625" style="256" bestFit="1" customWidth="1"/>
    <col min="1290" max="1536" width="9.109375" style="256"/>
    <col min="1537" max="1537" width="28.88671875" style="256" customWidth="1"/>
    <col min="1538" max="1538" width="14.109375" style="256" customWidth="1"/>
    <col min="1539" max="1539" width="12.33203125" style="256" customWidth="1"/>
    <col min="1540" max="1540" width="3.44140625" style="256" customWidth="1"/>
    <col min="1541" max="1541" width="17.109375" style="256" customWidth="1"/>
    <col min="1542" max="1542" width="12.33203125" style="256" customWidth="1"/>
    <col min="1543" max="1543" width="3.44140625" style="256" customWidth="1"/>
    <col min="1544" max="1544" width="11.44140625" style="256" customWidth="1"/>
    <col min="1545" max="1545" width="9.6640625" style="256" bestFit="1" customWidth="1"/>
    <col min="1546" max="1792" width="9.109375" style="256"/>
    <col min="1793" max="1793" width="28.88671875" style="256" customWidth="1"/>
    <col min="1794" max="1794" width="14.109375" style="256" customWidth="1"/>
    <col min="1795" max="1795" width="12.33203125" style="256" customWidth="1"/>
    <col min="1796" max="1796" width="3.44140625" style="256" customWidth="1"/>
    <col min="1797" max="1797" width="17.109375" style="256" customWidth="1"/>
    <col min="1798" max="1798" width="12.33203125" style="256" customWidth="1"/>
    <col min="1799" max="1799" width="3.44140625" style="256" customWidth="1"/>
    <col min="1800" max="1800" width="11.44140625" style="256" customWidth="1"/>
    <col min="1801" max="1801" width="9.6640625" style="256" bestFit="1" customWidth="1"/>
    <col min="1802" max="2048" width="9.109375" style="256"/>
    <col min="2049" max="2049" width="28.88671875" style="256" customWidth="1"/>
    <col min="2050" max="2050" width="14.109375" style="256" customWidth="1"/>
    <col min="2051" max="2051" width="12.33203125" style="256" customWidth="1"/>
    <col min="2052" max="2052" width="3.44140625" style="256" customWidth="1"/>
    <col min="2053" max="2053" width="17.109375" style="256" customWidth="1"/>
    <col min="2054" max="2054" width="12.33203125" style="256" customWidth="1"/>
    <col min="2055" max="2055" width="3.44140625" style="256" customWidth="1"/>
    <col min="2056" max="2056" width="11.44140625" style="256" customWidth="1"/>
    <col min="2057" max="2057" width="9.6640625" style="256" bestFit="1" customWidth="1"/>
    <col min="2058" max="2304" width="9.109375" style="256"/>
    <col min="2305" max="2305" width="28.88671875" style="256" customWidth="1"/>
    <col min="2306" max="2306" width="14.109375" style="256" customWidth="1"/>
    <col min="2307" max="2307" width="12.33203125" style="256" customWidth="1"/>
    <col min="2308" max="2308" width="3.44140625" style="256" customWidth="1"/>
    <col min="2309" max="2309" width="17.109375" style="256" customWidth="1"/>
    <col min="2310" max="2310" width="12.33203125" style="256" customWidth="1"/>
    <col min="2311" max="2311" width="3.44140625" style="256" customWidth="1"/>
    <col min="2312" max="2312" width="11.44140625" style="256" customWidth="1"/>
    <col min="2313" max="2313" width="9.6640625" style="256" bestFit="1" customWidth="1"/>
    <col min="2314" max="2560" width="9.109375" style="256"/>
    <col min="2561" max="2561" width="28.88671875" style="256" customWidth="1"/>
    <col min="2562" max="2562" width="14.109375" style="256" customWidth="1"/>
    <col min="2563" max="2563" width="12.33203125" style="256" customWidth="1"/>
    <col min="2564" max="2564" width="3.44140625" style="256" customWidth="1"/>
    <col min="2565" max="2565" width="17.109375" style="256" customWidth="1"/>
    <col min="2566" max="2566" width="12.33203125" style="256" customWidth="1"/>
    <col min="2567" max="2567" width="3.44140625" style="256" customWidth="1"/>
    <col min="2568" max="2568" width="11.44140625" style="256" customWidth="1"/>
    <col min="2569" max="2569" width="9.6640625" style="256" bestFit="1" customWidth="1"/>
    <col min="2570" max="2816" width="9.109375" style="256"/>
    <col min="2817" max="2817" width="28.88671875" style="256" customWidth="1"/>
    <col min="2818" max="2818" width="14.109375" style="256" customWidth="1"/>
    <col min="2819" max="2819" width="12.33203125" style="256" customWidth="1"/>
    <col min="2820" max="2820" width="3.44140625" style="256" customWidth="1"/>
    <col min="2821" max="2821" width="17.109375" style="256" customWidth="1"/>
    <col min="2822" max="2822" width="12.33203125" style="256" customWidth="1"/>
    <col min="2823" max="2823" width="3.44140625" style="256" customWidth="1"/>
    <col min="2824" max="2824" width="11.44140625" style="256" customWidth="1"/>
    <col min="2825" max="2825" width="9.6640625" style="256" bestFit="1" customWidth="1"/>
    <col min="2826" max="3072" width="9.109375" style="256"/>
    <col min="3073" max="3073" width="28.88671875" style="256" customWidth="1"/>
    <col min="3074" max="3074" width="14.109375" style="256" customWidth="1"/>
    <col min="3075" max="3075" width="12.33203125" style="256" customWidth="1"/>
    <col min="3076" max="3076" width="3.44140625" style="256" customWidth="1"/>
    <col min="3077" max="3077" width="17.109375" style="256" customWidth="1"/>
    <col min="3078" max="3078" width="12.33203125" style="256" customWidth="1"/>
    <col min="3079" max="3079" width="3.44140625" style="256" customWidth="1"/>
    <col min="3080" max="3080" width="11.44140625" style="256" customWidth="1"/>
    <col min="3081" max="3081" width="9.6640625" style="256" bestFit="1" customWidth="1"/>
    <col min="3082" max="3328" width="9.109375" style="256"/>
    <col min="3329" max="3329" width="28.88671875" style="256" customWidth="1"/>
    <col min="3330" max="3330" width="14.109375" style="256" customWidth="1"/>
    <col min="3331" max="3331" width="12.33203125" style="256" customWidth="1"/>
    <col min="3332" max="3332" width="3.44140625" style="256" customWidth="1"/>
    <col min="3333" max="3333" width="17.109375" style="256" customWidth="1"/>
    <col min="3334" max="3334" width="12.33203125" style="256" customWidth="1"/>
    <col min="3335" max="3335" width="3.44140625" style="256" customWidth="1"/>
    <col min="3336" max="3336" width="11.44140625" style="256" customWidth="1"/>
    <col min="3337" max="3337" width="9.6640625" style="256" bestFit="1" customWidth="1"/>
    <col min="3338" max="3584" width="9.109375" style="256"/>
    <col min="3585" max="3585" width="28.88671875" style="256" customWidth="1"/>
    <col min="3586" max="3586" width="14.109375" style="256" customWidth="1"/>
    <col min="3587" max="3587" width="12.33203125" style="256" customWidth="1"/>
    <col min="3588" max="3588" width="3.44140625" style="256" customWidth="1"/>
    <col min="3589" max="3589" width="17.109375" style="256" customWidth="1"/>
    <col min="3590" max="3590" width="12.33203125" style="256" customWidth="1"/>
    <col min="3591" max="3591" width="3.44140625" style="256" customWidth="1"/>
    <col min="3592" max="3592" width="11.44140625" style="256" customWidth="1"/>
    <col min="3593" max="3593" width="9.6640625" style="256" bestFit="1" customWidth="1"/>
    <col min="3594" max="3840" width="9.109375" style="256"/>
    <col min="3841" max="3841" width="28.88671875" style="256" customWidth="1"/>
    <col min="3842" max="3842" width="14.109375" style="256" customWidth="1"/>
    <col min="3843" max="3843" width="12.33203125" style="256" customWidth="1"/>
    <col min="3844" max="3844" width="3.44140625" style="256" customWidth="1"/>
    <col min="3845" max="3845" width="17.109375" style="256" customWidth="1"/>
    <col min="3846" max="3846" width="12.33203125" style="256" customWidth="1"/>
    <col min="3847" max="3847" width="3.44140625" style="256" customWidth="1"/>
    <col min="3848" max="3848" width="11.44140625" style="256" customWidth="1"/>
    <col min="3849" max="3849" width="9.6640625" style="256" bestFit="1" customWidth="1"/>
    <col min="3850" max="4096" width="9.109375" style="256"/>
    <col min="4097" max="4097" width="28.88671875" style="256" customWidth="1"/>
    <col min="4098" max="4098" width="14.109375" style="256" customWidth="1"/>
    <col min="4099" max="4099" width="12.33203125" style="256" customWidth="1"/>
    <col min="4100" max="4100" width="3.44140625" style="256" customWidth="1"/>
    <col min="4101" max="4101" width="17.109375" style="256" customWidth="1"/>
    <col min="4102" max="4102" width="12.33203125" style="256" customWidth="1"/>
    <col min="4103" max="4103" width="3.44140625" style="256" customWidth="1"/>
    <col min="4104" max="4104" width="11.44140625" style="256" customWidth="1"/>
    <col min="4105" max="4105" width="9.6640625" style="256" bestFit="1" customWidth="1"/>
    <col min="4106" max="4352" width="9.109375" style="256"/>
    <col min="4353" max="4353" width="28.88671875" style="256" customWidth="1"/>
    <col min="4354" max="4354" width="14.109375" style="256" customWidth="1"/>
    <col min="4355" max="4355" width="12.33203125" style="256" customWidth="1"/>
    <col min="4356" max="4356" width="3.44140625" style="256" customWidth="1"/>
    <col min="4357" max="4357" width="17.109375" style="256" customWidth="1"/>
    <col min="4358" max="4358" width="12.33203125" style="256" customWidth="1"/>
    <col min="4359" max="4359" width="3.44140625" style="256" customWidth="1"/>
    <col min="4360" max="4360" width="11.44140625" style="256" customWidth="1"/>
    <col min="4361" max="4361" width="9.6640625" style="256" bestFit="1" customWidth="1"/>
    <col min="4362" max="4608" width="9.109375" style="256"/>
    <col min="4609" max="4609" width="28.88671875" style="256" customWidth="1"/>
    <col min="4610" max="4610" width="14.109375" style="256" customWidth="1"/>
    <col min="4611" max="4611" width="12.33203125" style="256" customWidth="1"/>
    <col min="4612" max="4612" width="3.44140625" style="256" customWidth="1"/>
    <col min="4613" max="4613" width="17.109375" style="256" customWidth="1"/>
    <col min="4614" max="4614" width="12.33203125" style="256" customWidth="1"/>
    <col min="4615" max="4615" width="3.44140625" style="256" customWidth="1"/>
    <col min="4616" max="4616" width="11.44140625" style="256" customWidth="1"/>
    <col min="4617" max="4617" width="9.6640625" style="256" bestFit="1" customWidth="1"/>
    <col min="4618" max="4864" width="9.109375" style="256"/>
    <col min="4865" max="4865" width="28.88671875" style="256" customWidth="1"/>
    <col min="4866" max="4866" width="14.109375" style="256" customWidth="1"/>
    <col min="4867" max="4867" width="12.33203125" style="256" customWidth="1"/>
    <col min="4868" max="4868" width="3.44140625" style="256" customWidth="1"/>
    <col min="4869" max="4869" width="17.109375" style="256" customWidth="1"/>
    <col min="4870" max="4870" width="12.33203125" style="256" customWidth="1"/>
    <col min="4871" max="4871" width="3.44140625" style="256" customWidth="1"/>
    <col min="4872" max="4872" width="11.44140625" style="256" customWidth="1"/>
    <col min="4873" max="4873" width="9.6640625" style="256" bestFit="1" customWidth="1"/>
    <col min="4874" max="5120" width="9.109375" style="256"/>
    <col min="5121" max="5121" width="28.88671875" style="256" customWidth="1"/>
    <col min="5122" max="5122" width="14.109375" style="256" customWidth="1"/>
    <col min="5123" max="5123" width="12.33203125" style="256" customWidth="1"/>
    <col min="5124" max="5124" width="3.44140625" style="256" customWidth="1"/>
    <col min="5125" max="5125" width="17.109375" style="256" customWidth="1"/>
    <col min="5126" max="5126" width="12.33203125" style="256" customWidth="1"/>
    <col min="5127" max="5127" width="3.44140625" style="256" customWidth="1"/>
    <col min="5128" max="5128" width="11.44140625" style="256" customWidth="1"/>
    <col min="5129" max="5129" width="9.6640625" style="256" bestFit="1" customWidth="1"/>
    <col min="5130" max="5376" width="9.109375" style="256"/>
    <col min="5377" max="5377" width="28.88671875" style="256" customWidth="1"/>
    <col min="5378" max="5378" width="14.109375" style="256" customWidth="1"/>
    <col min="5379" max="5379" width="12.33203125" style="256" customWidth="1"/>
    <col min="5380" max="5380" width="3.44140625" style="256" customWidth="1"/>
    <col min="5381" max="5381" width="17.109375" style="256" customWidth="1"/>
    <col min="5382" max="5382" width="12.33203125" style="256" customWidth="1"/>
    <col min="5383" max="5383" width="3.44140625" style="256" customWidth="1"/>
    <col min="5384" max="5384" width="11.44140625" style="256" customWidth="1"/>
    <col min="5385" max="5385" width="9.6640625" style="256" bestFit="1" customWidth="1"/>
    <col min="5386" max="5632" width="9.109375" style="256"/>
    <col min="5633" max="5633" width="28.88671875" style="256" customWidth="1"/>
    <col min="5634" max="5634" width="14.109375" style="256" customWidth="1"/>
    <col min="5635" max="5635" width="12.33203125" style="256" customWidth="1"/>
    <col min="5636" max="5636" width="3.44140625" style="256" customWidth="1"/>
    <col min="5637" max="5637" width="17.109375" style="256" customWidth="1"/>
    <col min="5638" max="5638" width="12.33203125" style="256" customWidth="1"/>
    <col min="5639" max="5639" width="3.44140625" style="256" customWidth="1"/>
    <col min="5640" max="5640" width="11.44140625" style="256" customWidth="1"/>
    <col min="5641" max="5641" width="9.6640625" style="256" bestFit="1" customWidth="1"/>
    <col min="5642" max="5888" width="9.109375" style="256"/>
    <col min="5889" max="5889" width="28.88671875" style="256" customWidth="1"/>
    <col min="5890" max="5890" width="14.109375" style="256" customWidth="1"/>
    <col min="5891" max="5891" width="12.33203125" style="256" customWidth="1"/>
    <col min="5892" max="5892" width="3.44140625" style="256" customWidth="1"/>
    <col min="5893" max="5893" width="17.109375" style="256" customWidth="1"/>
    <col min="5894" max="5894" width="12.33203125" style="256" customWidth="1"/>
    <col min="5895" max="5895" width="3.44140625" style="256" customWidth="1"/>
    <col min="5896" max="5896" width="11.44140625" style="256" customWidth="1"/>
    <col min="5897" max="5897" width="9.6640625" style="256" bestFit="1" customWidth="1"/>
    <col min="5898" max="6144" width="9.109375" style="256"/>
    <col min="6145" max="6145" width="28.88671875" style="256" customWidth="1"/>
    <col min="6146" max="6146" width="14.109375" style="256" customWidth="1"/>
    <col min="6147" max="6147" width="12.33203125" style="256" customWidth="1"/>
    <col min="6148" max="6148" width="3.44140625" style="256" customWidth="1"/>
    <col min="6149" max="6149" width="17.109375" style="256" customWidth="1"/>
    <col min="6150" max="6150" width="12.33203125" style="256" customWidth="1"/>
    <col min="6151" max="6151" width="3.44140625" style="256" customWidth="1"/>
    <col min="6152" max="6152" width="11.44140625" style="256" customWidth="1"/>
    <col min="6153" max="6153" width="9.6640625" style="256" bestFit="1" customWidth="1"/>
    <col min="6154" max="6400" width="9.109375" style="256"/>
    <col min="6401" max="6401" width="28.88671875" style="256" customWidth="1"/>
    <col min="6402" max="6402" width="14.109375" style="256" customWidth="1"/>
    <col min="6403" max="6403" width="12.33203125" style="256" customWidth="1"/>
    <col min="6404" max="6404" width="3.44140625" style="256" customWidth="1"/>
    <col min="6405" max="6405" width="17.109375" style="256" customWidth="1"/>
    <col min="6406" max="6406" width="12.33203125" style="256" customWidth="1"/>
    <col min="6407" max="6407" width="3.44140625" style="256" customWidth="1"/>
    <col min="6408" max="6408" width="11.44140625" style="256" customWidth="1"/>
    <col min="6409" max="6409" width="9.6640625" style="256" bestFit="1" customWidth="1"/>
    <col min="6410" max="6656" width="9.109375" style="256"/>
    <col min="6657" max="6657" width="28.88671875" style="256" customWidth="1"/>
    <col min="6658" max="6658" width="14.109375" style="256" customWidth="1"/>
    <col min="6659" max="6659" width="12.33203125" style="256" customWidth="1"/>
    <col min="6660" max="6660" width="3.44140625" style="256" customWidth="1"/>
    <col min="6661" max="6661" width="17.109375" style="256" customWidth="1"/>
    <col min="6662" max="6662" width="12.33203125" style="256" customWidth="1"/>
    <col min="6663" max="6663" width="3.44140625" style="256" customWidth="1"/>
    <col min="6664" max="6664" width="11.44140625" style="256" customWidth="1"/>
    <col min="6665" max="6665" width="9.6640625" style="256" bestFit="1" customWidth="1"/>
    <col min="6666" max="6912" width="9.109375" style="256"/>
    <col min="6913" max="6913" width="28.88671875" style="256" customWidth="1"/>
    <col min="6914" max="6914" width="14.109375" style="256" customWidth="1"/>
    <col min="6915" max="6915" width="12.33203125" style="256" customWidth="1"/>
    <col min="6916" max="6916" width="3.44140625" style="256" customWidth="1"/>
    <col min="6917" max="6917" width="17.109375" style="256" customWidth="1"/>
    <col min="6918" max="6918" width="12.33203125" style="256" customWidth="1"/>
    <col min="6919" max="6919" width="3.44140625" style="256" customWidth="1"/>
    <col min="6920" max="6920" width="11.44140625" style="256" customWidth="1"/>
    <col min="6921" max="6921" width="9.6640625" style="256" bestFit="1" customWidth="1"/>
    <col min="6922" max="7168" width="9.109375" style="256"/>
    <col min="7169" max="7169" width="28.88671875" style="256" customWidth="1"/>
    <col min="7170" max="7170" width="14.109375" style="256" customWidth="1"/>
    <col min="7171" max="7171" width="12.33203125" style="256" customWidth="1"/>
    <col min="7172" max="7172" width="3.44140625" style="256" customWidth="1"/>
    <col min="7173" max="7173" width="17.109375" style="256" customWidth="1"/>
    <col min="7174" max="7174" width="12.33203125" style="256" customWidth="1"/>
    <col min="7175" max="7175" width="3.44140625" style="256" customWidth="1"/>
    <col min="7176" max="7176" width="11.44140625" style="256" customWidth="1"/>
    <col min="7177" max="7177" width="9.6640625" style="256" bestFit="1" customWidth="1"/>
    <col min="7178" max="7424" width="9.109375" style="256"/>
    <col min="7425" max="7425" width="28.88671875" style="256" customWidth="1"/>
    <col min="7426" max="7426" width="14.109375" style="256" customWidth="1"/>
    <col min="7427" max="7427" width="12.33203125" style="256" customWidth="1"/>
    <col min="7428" max="7428" width="3.44140625" style="256" customWidth="1"/>
    <col min="7429" max="7429" width="17.109375" style="256" customWidth="1"/>
    <col min="7430" max="7430" width="12.33203125" style="256" customWidth="1"/>
    <col min="7431" max="7431" width="3.44140625" style="256" customWidth="1"/>
    <col min="7432" max="7432" width="11.44140625" style="256" customWidth="1"/>
    <col min="7433" max="7433" width="9.6640625" style="256" bestFit="1" customWidth="1"/>
    <col min="7434" max="7680" width="9.109375" style="256"/>
    <col min="7681" max="7681" width="28.88671875" style="256" customWidth="1"/>
    <col min="7682" max="7682" width="14.109375" style="256" customWidth="1"/>
    <col min="7683" max="7683" width="12.33203125" style="256" customWidth="1"/>
    <col min="7684" max="7684" width="3.44140625" style="256" customWidth="1"/>
    <col min="7685" max="7685" width="17.109375" style="256" customWidth="1"/>
    <col min="7686" max="7686" width="12.33203125" style="256" customWidth="1"/>
    <col min="7687" max="7687" width="3.44140625" style="256" customWidth="1"/>
    <col min="7688" max="7688" width="11.44140625" style="256" customWidth="1"/>
    <col min="7689" max="7689" width="9.6640625" style="256" bestFit="1" customWidth="1"/>
    <col min="7690" max="7936" width="9.109375" style="256"/>
    <col min="7937" max="7937" width="28.88671875" style="256" customWidth="1"/>
    <col min="7938" max="7938" width="14.109375" style="256" customWidth="1"/>
    <col min="7939" max="7939" width="12.33203125" style="256" customWidth="1"/>
    <col min="7940" max="7940" width="3.44140625" style="256" customWidth="1"/>
    <col min="7941" max="7941" width="17.109375" style="256" customWidth="1"/>
    <col min="7942" max="7942" width="12.33203125" style="256" customWidth="1"/>
    <col min="7943" max="7943" width="3.44140625" style="256" customWidth="1"/>
    <col min="7944" max="7944" width="11.44140625" style="256" customWidth="1"/>
    <col min="7945" max="7945" width="9.6640625" style="256" bestFit="1" customWidth="1"/>
    <col min="7946" max="8192" width="9.109375" style="256"/>
    <col min="8193" max="8193" width="28.88671875" style="256" customWidth="1"/>
    <col min="8194" max="8194" width="14.109375" style="256" customWidth="1"/>
    <col min="8195" max="8195" width="12.33203125" style="256" customWidth="1"/>
    <col min="8196" max="8196" width="3.44140625" style="256" customWidth="1"/>
    <col min="8197" max="8197" width="17.109375" style="256" customWidth="1"/>
    <col min="8198" max="8198" width="12.33203125" style="256" customWidth="1"/>
    <col min="8199" max="8199" width="3.44140625" style="256" customWidth="1"/>
    <col min="8200" max="8200" width="11.44140625" style="256" customWidth="1"/>
    <col min="8201" max="8201" width="9.6640625" style="256" bestFit="1" customWidth="1"/>
    <col min="8202" max="8448" width="9.109375" style="256"/>
    <col min="8449" max="8449" width="28.88671875" style="256" customWidth="1"/>
    <col min="8450" max="8450" width="14.109375" style="256" customWidth="1"/>
    <col min="8451" max="8451" width="12.33203125" style="256" customWidth="1"/>
    <col min="8452" max="8452" width="3.44140625" style="256" customWidth="1"/>
    <col min="8453" max="8453" width="17.109375" style="256" customWidth="1"/>
    <col min="8454" max="8454" width="12.33203125" style="256" customWidth="1"/>
    <col min="8455" max="8455" width="3.44140625" style="256" customWidth="1"/>
    <col min="8456" max="8456" width="11.44140625" style="256" customWidth="1"/>
    <col min="8457" max="8457" width="9.6640625" style="256" bestFit="1" customWidth="1"/>
    <col min="8458" max="8704" width="9.109375" style="256"/>
    <col min="8705" max="8705" width="28.88671875" style="256" customWidth="1"/>
    <col min="8706" max="8706" width="14.109375" style="256" customWidth="1"/>
    <col min="8707" max="8707" width="12.33203125" style="256" customWidth="1"/>
    <col min="8708" max="8708" width="3.44140625" style="256" customWidth="1"/>
    <col min="8709" max="8709" width="17.109375" style="256" customWidth="1"/>
    <col min="8710" max="8710" width="12.33203125" style="256" customWidth="1"/>
    <col min="8711" max="8711" width="3.44140625" style="256" customWidth="1"/>
    <col min="8712" max="8712" width="11.44140625" style="256" customWidth="1"/>
    <col min="8713" max="8713" width="9.6640625" style="256" bestFit="1" customWidth="1"/>
    <col min="8714" max="8960" width="9.109375" style="256"/>
    <col min="8961" max="8961" width="28.88671875" style="256" customWidth="1"/>
    <col min="8962" max="8962" width="14.109375" style="256" customWidth="1"/>
    <col min="8963" max="8963" width="12.33203125" style="256" customWidth="1"/>
    <col min="8964" max="8964" width="3.44140625" style="256" customWidth="1"/>
    <col min="8965" max="8965" width="17.109375" style="256" customWidth="1"/>
    <col min="8966" max="8966" width="12.33203125" style="256" customWidth="1"/>
    <col min="8967" max="8967" width="3.44140625" style="256" customWidth="1"/>
    <col min="8968" max="8968" width="11.44140625" style="256" customWidth="1"/>
    <col min="8969" max="8969" width="9.6640625" style="256" bestFit="1" customWidth="1"/>
    <col min="8970" max="9216" width="9.109375" style="256"/>
    <col min="9217" max="9217" width="28.88671875" style="256" customWidth="1"/>
    <col min="9218" max="9218" width="14.109375" style="256" customWidth="1"/>
    <col min="9219" max="9219" width="12.33203125" style="256" customWidth="1"/>
    <col min="9220" max="9220" width="3.44140625" style="256" customWidth="1"/>
    <col min="9221" max="9221" width="17.109375" style="256" customWidth="1"/>
    <col min="9222" max="9222" width="12.33203125" style="256" customWidth="1"/>
    <col min="9223" max="9223" width="3.44140625" style="256" customWidth="1"/>
    <col min="9224" max="9224" width="11.44140625" style="256" customWidth="1"/>
    <col min="9225" max="9225" width="9.6640625" style="256" bestFit="1" customWidth="1"/>
    <col min="9226" max="9472" width="9.109375" style="256"/>
    <col min="9473" max="9473" width="28.88671875" style="256" customWidth="1"/>
    <col min="9474" max="9474" width="14.109375" style="256" customWidth="1"/>
    <col min="9475" max="9475" width="12.33203125" style="256" customWidth="1"/>
    <col min="9476" max="9476" width="3.44140625" style="256" customWidth="1"/>
    <col min="9477" max="9477" width="17.109375" style="256" customWidth="1"/>
    <col min="9478" max="9478" width="12.33203125" style="256" customWidth="1"/>
    <col min="9479" max="9479" width="3.44140625" style="256" customWidth="1"/>
    <col min="9480" max="9480" width="11.44140625" style="256" customWidth="1"/>
    <col min="9481" max="9481" width="9.6640625" style="256" bestFit="1" customWidth="1"/>
    <col min="9482" max="9728" width="9.109375" style="256"/>
    <col min="9729" max="9729" width="28.88671875" style="256" customWidth="1"/>
    <col min="9730" max="9730" width="14.109375" style="256" customWidth="1"/>
    <col min="9731" max="9731" width="12.33203125" style="256" customWidth="1"/>
    <col min="9732" max="9732" width="3.44140625" style="256" customWidth="1"/>
    <col min="9733" max="9733" width="17.109375" style="256" customWidth="1"/>
    <col min="9734" max="9734" width="12.33203125" style="256" customWidth="1"/>
    <col min="9735" max="9735" width="3.44140625" style="256" customWidth="1"/>
    <col min="9736" max="9736" width="11.44140625" style="256" customWidth="1"/>
    <col min="9737" max="9737" width="9.6640625" style="256" bestFit="1" customWidth="1"/>
    <col min="9738" max="9984" width="9.109375" style="256"/>
    <col min="9985" max="9985" width="28.88671875" style="256" customWidth="1"/>
    <col min="9986" max="9986" width="14.109375" style="256" customWidth="1"/>
    <col min="9987" max="9987" width="12.33203125" style="256" customWidth="1"/>
    <col min="9988" max="9988" width="3.44140625" style="256" customWidth="1"/>
    <col min="9989" max="9989" width="17.109375" style="256" customWidth="1"/>
    <col min="9990" max="9990" width="12.33203125" style="256" customWidth="1"/>
    <col min="9991" max="9991" width="3.44140625" style="256" customWidth="1"/>
    <col min="9992" max="9992" width="11.44140625" style="256" customWidth="1"/>
    <col min="9993" max="9993" width="9.6640625" style="256" bestFit="1" customWidth="1"/>
    <col min="9994" max="10240" width="9.109375" style="256"/>
    <col min="10241" max="10241" width="28.88671875" style="256" customWidth="1"/>
    <col min="10242" max="10242" width="14.109375" style="256" customWidth="1"/>
    <col min="10243" max="10243" width="12.33203125" style="256" customWidth="1"/>
    <col min="10244" max="10244" width="3.44140625" style="256" customWidth="1"/>
    <col min="10245" max="10245" width="17.109375" style="256" customWidth="1"/>
    <col min="10246" max="10246" width="12.33203125" style="256" customWidth="1"/>
    <col min="10247" max="10247" width="3.44140625" style="256" customWidth="1"/>
    <col min="10248" max="10248" width="11.44140625" style="256" customWidth="1"/>
    <col min="10249" max="10249" width="9.6640625" style="256" bestFit="1" customWidth="1"/>
    <col min="10250" max="10496" width="9.109375" style="256"/>
    <col min="10497" max="10497" width="28.88671875" style="256" customWidth="1"/>
    <col min="10498" max="10498" width="14.109375" style="256" customWidth="1"/>
    <col min="10499" max="10499" width="12.33203125" style="256" customWidth="1"/>
    <col min="10500" max="10500" width="3.44140625" style="256" customWidth="1"/>
    <col min="10501" max="10501" width="17.109375" style="256" customWidth="1"/>
    <col min="10502" max="10502" width="12.33203125" style="256" customWidth="1"/>
    <col min="10503" max="10503" width="3.44140625" style="256" customWidth="1"/>
    <col min="10504" max="10504" width="11.44140625" style="256" customWidth="1"/>
    <col min="10505" max="10505" width="9.6640625" style="256" bestFit="1" customWidth="1"/>
    <col min="10506" max="10752" width="9.109375" style="256"/>
    <col min="10753" max="10753" width="28.88671875" style="256" customWidth="1"/>
    <col min="10754" max="10754" width="14.109375" style="256" customWidth="1"/>
    <col min="10755" max="10755" width="12.33203125" style="256" customWidth="1"/>
    <col min="10756" max="10756" width="3.44140625" style="256" customWidth="1"/>
    <col min="10757" max="10757" width="17.109375" style="256" customWidth="1"/>
    <col min="10758" max="10758" width="12.33203125" style="256" customWidth="1"/>
    <col min="10759" max="10759" width="3.44140625" style="256" customWidth="1"/>
    <col min="10760" max="10760" width="11.44140625" style="256" customWidth="1"/>
    <col min="10761" max="10761" width="9.6640625" style="256" bestFit="1" customWidth="1"/>
    <col min="10762" max="11008" width="9.109375" style="256"/>
    <col min="11009" max="11009" width="28.88671875" style="256" customWidth="1"/>
    <col min="11010" max="11010" width="14.109375" style="256" customWidth="1"/>
    <col min="11011" max="11011" width="12.33203125" style="256" customWidth="1"/>
    <col min="11012" max="11012" width="3.44140625" style="256" customWidth="1"/>
    <col min="11013" max="11013" width="17.109375" style="256" customWidth="1"/>
    <col min="11014" max="11014" width="12.33203125" style="256" customWidth="1"/>
    <col min="11015" max="11015" width="3.44140625" style="256" customWidth="1"/>
    <col min="11016" max="11016" width="11.44140625" style="256" customWidth="1"/>
    <col min="11017" max="11017" width="9.6640625" style="256" bestFit="1" customWidth="1"/>
    <col min="11018" max="11264" width="9.109375" style="256"/>
    <col min="11265" max="11265" width="28.88671875" style="256" customWidth="1"/>
    <col min="11266" max="11266" width="14.109375" style="256" customWidth="1"/>
    <col min="11267" max="11267" width="12.33203125" style="256" customWidth="1"/>
    <col min="11268" max="11268" width="3.44140625" style="256" customWidth="1"/>
    <col min="11269" max="11269" width="17.109375" style="256" customWidth="1"/>
    <col min="11270" max="11270" width="12.33203125" style="256" customWidth="1"/>
    <col min="11271" max="11271" width="3.44140625" style="256" customWidth="1"/>
    <col min="11272" max="11272" width="11.44140625" style="256" customWidth="1"/>
    <col min="11273" max="11273" width="9.6640625" style="256" bestFit="1" customWidth="1"/>
    <col min="11274" max="11520" width="9.109375" style="256"/>
    <col min="11521" max="11521" width="28.88671875" style="256" customWidth="1"/>
    <col min="11522" max="11522" width="14.109375" style="256" customWidth="1"/>
    <col min="11523" max="11523" width="12.33203125" style="256" customWidth="1"/>
    <col min="11524" max="11524" width="3.44140625" style="256" customWidth="1"/>
    <col min="11525" max="11525" width="17.109375" style="256" customWidth="1"/>
    <col min="11526" max="11526" width="12.33203125" style="256" customWidth="1"/>
    <col min="11527" max="11527" width="3.44140625" style="256" customWidth="1"/>
    <col min="11528" max="11528" width="11.44140625" style="256" customWidth="1"/>
    <col min="11529" max="11529" width="9.6640625" style="256" bestFit="1" customWidth="1"/>
    <col min="11530" max="11776" width="9.109375" style="256"/>
    <col min="11777" max="11777" width="28.88671875" style="256" customWidth="1"/>
    <col min="11778" max="11778" width="14.109375" style="256" customWidth="1"/>
    <col min="11779" max="11779" width="12.33203125" style="256" customWidth="1"/>
    <col min="11780" max="11780" width="3.44140625" style="256" customWidth="1"/>
    <col min="11781" max="11781" width="17.109375" style="256" customWidth="1"/>
    <col min="11782" max="11782" width="12.33203125" style="256" customWidth="1"/>
    <col min="11783" max="11783" width="3.44140625" style="256" customWidth="1"/>
    <col min="11784" max="11784" width="11.44140625" style="256" customWidth="1"/>
    <col min="11785" max="11785" width="9.6640625" style="256" bestFit="1" customWidth="1"/>
    <col min="11786" max="12032" width="9.109375" style="256"/>
    <col min="12033" max="12033" width="28.88671875" style="256" customWidth="1"/>
    <col min="12034" max="12034" width="14.109375" style="256" customWidth="1"/>
    <col min="12035" max="12035" width="12.33203125" style="256" customWidth="1"/>
    <col min="12036" max="12036" width="3.44140625" style="256" customWidth="1"/>
    <col min="12037" max="12037" width="17.109375" style="256" customWidth="1"/>
    <col min="12038" max="12038" width="12.33203125" style="256" customWidth="1"/>
    <col min="12039" max="12039" width="3.44140625" style="256" customWidth="1"/>
    <col min="12040" max="12040" width="11.44140625" style="256" customWidth="1"/>
    <col min="12041" max="12041" width="9.6640625" style="256" bestFit="1" customWidth="1"/>
    <col min="12042" max="12288" width="9.109375" style="256"/>
    <col min="12289" max="12289" width="28.88671875" style="256" customWidth="1"/>
    <col min="12290" max="12290" width="14.109375" style="256" customWidth="1"/>
    <col min="12291" max="12291" width="12.33203125" style="256" customWidth="1"/>
    <col min="12292" max="12292" width="3.44140625" style="256" customWidth="1"/>
    <col min="12293" max="12293" width="17.109375" style="256" customWidth="1"/>
    <col min="12294" max="12294" width="12.33203125" style="256" customWidth="1"/>
    <col min="12295" max="12295" width="3.44140625" style="256" customWidth="1"/>
    <col min="12296" max="12296" width="11.44140625" style="256" customWidth="1"/>
    <col min="12297" max="12297" width="9.6640625" style="256" bestFit="1" customWidth="1"/>
    <col min="12298" max="12544" width="9.109375" style="256"/>
    <col min="12545" max="12545" width="28.88671875" style="256" customWidth="1"/>
    <col min="12546" max="12546" width="14.109375" style="256" customWidth="1"/>
    <col min="12547" max="12547" width="12.33203125" style="256" customWidth="1"/>
    <col min="12548" max="12548" width="3.44140625" style="256" customWidth="1"/>
    <col min="12549" max="12549" width="17.109375" style="256" customWidth="1"/>
    <col min="12550" max="12550" width="12.33203125" style="256" customWidth="1"/>
    <col min="12551" max="12551" width="3.44140625" style="256" customWidth="1"/>
    <col min="12552" max="12552" width="11.44140625" style="256" customWidth="1"/>
    <col min="12553" max="12553" width="9.6640625" style="256" bestFit="1" customWidth="1"/>
    <col min="12554" max="12800" width="9.109375" style="256"/>
    <col min="12801" max="12801" width="28.88671875" style="256" customWidth="1"/>
    <col min="12802" max="12802" width="14.109375" style="256" customWidth="1"/>
    <col min="12803" max="12803" width="12.33203125" style="256" customWidth="1"/>
    <col min="12804" max="12804" width="3.44140625" style="256" customWidth="1"/>
    <col min="12805" max="12805" width="17.109375" style="256" customWidth="1"/>
    <col min="12806" max="12806" width="12.33203125" style="256" customWidth="1"/>
    <col min="12807" max="12807" width="3.44140625" style="256" customWidth="1"/>
    <col min="12808" max="12808" width="11.44140625" style="256" customWidth="1"/>
    <col min="12809" max="12809" width="9.6640625" style="256" bestFit="1" customWidth="1"/>
    <col min="12810" max="13056" width="9.109375" style="256"/>
    <col min="13057" max="13057" width="28.88671875" style="256" customWidth="1"/>
    <col min="13058" max="13058" width="14.109375" style="256" customWidth="1"/>
    <col min="13059" max="13059" width="12.33203125" style="256" customWidth="1"/>
    <col min="13060" max="13060" width="3.44140625" style="256" customWidth="1"/>
    <col min="13061" max="13061" width="17.109375" style="256" customWidth="1"/>
    <col min="13062" max="13062" width="12.33203125" style="256" customWidth="1"/>
    <col min="13063" max="13063" width="3.44140625" style="256" customWidth="1"/>
    <col min="13064" max="13064" width="11.44140625" style="256" customWidth="1"/>
    <col min="13065" max="13065" width="9.6640625" style="256" bestFit="1" customWidth="1"/>
    <col min="13066" max="13312" width="9.109375" style="256"/>
    <col min="13313" max="13313" width="28.88671875" style="256" customWidth="1"/>
    <col min="13314" max="13314" width="14.109375" style="256" customWidth="1"/>
    <col min="13315" max="13315" width="12.33203125" style="256" customWidth="1"/>
    <col min="13316" max="13316" width="3.44140625" style="256" customWidth="1"/>
    <col min="13317" max="13317" width="17.109375" style="256" customWidth="1"/>
    <col min="13318" max="13318" width="12.33203125" style="256" customWidth="1"/>
    <col min="13319" max="13319" width="3.44140625" style="256" customWidth="1"/>
    <col min="13320" max="13320" width="11.44140625" style="256" customWidth="1"/>
    <col min="13321" max="13321" width="9.6640625" style="256" bestFit="1" customWidth="1"/>
    <col min="13322" max="13568" width="9.109375" style="256"/>
    <col min="13569" max="13569" width="28.88671875" style="256" customWidth="1"/>
    <col min="13570" max="13570" width="14.109375" style="256" customWidth="1"/>
    <col min="13571" max="13571" width="12.33203125" style="256" customWidth="1"/>
    <col min="13572" max="13572" width="3.44140625" style="256" customWidth="1"/>
    <col min="13573" max="13573" width="17.109375" style="256" customWidth="1"/>
    <col min="13574" max="13574" width="12.33203125" style="256" customWidth="1"/>
    <col min="13575" max="13575" width="3.44140625" style="256" customWidth="1"/>
    <col min="13576" max="13576" width="11.44140625" style="256" customWidth="1"/>
    <col min="13577" max="13577" width="9.6640625" style="256" bestFit="1" customWidth="1"/>
    <col min="13578" max="13824" width="9.109375" style="256"/>
    <col min="13825" max="13825" width="28.88671875" style="256" customWidth="1"/>
    <col min="13826" max="13826" width="14.109375" style="256" customWidth="1"/>
    <col min="13827" max="13827" width="12.33203125" style="256" customWidth="1"/>
    <col min="13828" max="13828" width="3.44140625" style="256" customWidth="1"/>
    <col min="13829" max="13829" width="17.109375" style="256" customWidth="1"/>
    <col min="13830" max="13830" width="12.33203125" style="256" customWidth="1"/>
    <col min="13831" max="13831" width="3.44140625" style="256" customWidth="1"/>
    <col min="13832" max="13832" width="11.44140625" style="256" customWidth="1"/>
    <col min="13833" max="13833" width="9.6640625" style="256" bestFit="1" customWidth="1"/>
    <col min="13834" max="14080" width="9.109375" style="256"/>
    <col min="14081" max="14081" width="28.88671875" style="256" customWidth="1"/>
    <col min="14082" max="14082" width="14.109375" style="256" customWidth="1"/>
    <col min="14083" max="14083" width="12.33203125" style="256" customWidth="1"/>
    <col min="14084" max="14084" width="3.44140625" style="256" customWidth="1"/>
    <col min="14085" max="14085" width="17.109375" style="256" customWidth="1"/>
    <col min="14086" max="14086" width="12.33203125" style="256" customWidth="1"/>
    <col min="14087" max="14087" width="3.44140625" style="256" customWidth="1"/>
    <col min="14088" max="14088" width="11.44140625" style="256" customWidth="1"/>
    <col min="14089" max="14089" width="9.6640625" style="256" bestFit="1" customWidth="1"/>
    <col min="14090" max="14336" width="9.109375" style="256"/>
    <col min="14337" max="14337" width="28.88671875" style="256" customWidth="1"/>
    <col min="14338" max="14338" width="14.109375" style="256" customWidth="1"/>
    <col min="14339" max="14339" width="12.33203125" style="256" customWidth="1"/>
    <col min="14340" max="14340" width="3.44140625" style="256" customWidth="1"/>
    <col min="14341" max="14341" width="17.109375" style="256" customWidth="1"/>
    <col min="14342" max="14342" width="12.33203125" style="256" customWidth="1"/>
    <col min="14343" max="14343" width="3.44140625" style="256" customWidth="1"/>
    <col min="14344" max="14344" width="11.44140625" style="256" customWidth="1"/>
    <col min="14345" max="14345" width="9.6640625" style="256" bestFit="1" customWidth="1"/>
    <col min="14346" max="14592" width="9.109375" style="256"/>
    <col min="14593" max="14593" width="28.88671875" style="256" customWidth="1"/>
    <col min="14594" max="14594" width="14.109375" style="256" customWidth="1"/>
    <col min="14595" max="14595" width="12.33203125" style="256" customWidth="1"/>
    <col min="14596" max="14596" width="3.44140625" style="256" customWidth="1"/>
    <col min="14597" max="14597" width="17.109375" style="256" customWidth="1"/>
    <col min="14598" max="14598" width="12.33203125" style="256" customWidth="1"/>
    <col min="14599" max="14599" width="3.44140625" style="256" customWidth="1"/>
    <col min="14600" max="14600" width="11.44140625" style="256" customWidth="1"/>
    <col min="14601" max="14601" width="9.6640625" style="256" bestFit="1" customWidth="1"/>
    <col min="14602" max="14848" width="9.109375" style="256"/>
    <col min="14849" max="14849" width="28.88671875" style="256" customWidth="1"/>
    <col min="14850" max="14850" width="14.109375" style="256" customWidth="1"/>
    <col min="14851" max="14851" width="12.33203125" style="256" customWidth="1"/>
    <col min="14852" max="14852" width="3.44140625" style="256" customWidth="1"/>
    <col min="14853" max="14853" width="17.109375" style="256" customWidth="1"/>
    <col min="14854" max="14854" width="12.33203125" style="256" customWidth="1"/>
    <col min="14855" max="14855" width="3.44140625" style="256" customWidth="1"/>
    <col min="14856" max="14856" width="11.44140625" style="256" customWidth="1"/>
    <col min="14857" max="14857" width="9.6640625" style="256" bestFit="1" customWidth="1"/>
    <col min="14858" max="15104" width="9.109375" style="256"/>
    <col min="15105" max="15105" width="28.88671875" style="256" customWidth="1"/>
    <col min="15106" max="15106" width="14.109375" style="256" customWidth="1"/>
    <col min="15107" max="15107" width="12.33203125" style="256" customWidth="1"/>
    <col min="15108" max="15108" width="3.44140625" style="256" customWidth="1"/>
    <col min="15109" max="15109" width="17.109375" style="256" customWidth="1"/>
    <col min="15110" max="15110" width="12.33203125" style="256" customWidth="1"/>
    <col min="15111" max="15111" width="3.44140625" style="256" customWidth="1"/>
    <col min="15112" max="15112" width="11.44140625" style="256" customWidth="1"/>
    <col min="15113" max="15113" width="9.6640625" style="256" bestFit="1" customWidth="1"/>
    <col min="15114" max="15360" width="9.109375" style="256"/>
    <col min="15361" max="15361" width="28.88671875" style="256" customWidth="1"/>
    <col min="15362" max="15362" width="14.109375" style="256" customWidth="1"/>
    <col min="15363" max="15363" width="12.33203125" style="256" customWidth="1"/>
    <col min="15364" max="15364" width="3.44140625" style="256" customWidth="1"/>
    <col min="15365" max="15365" width="17.109375" style="256" customWidth="1"/>
    <col min="15366" max="15366" width="12.33203125" style="256" customWidth="1"/>
    <col min="15367" max="15367" width="3.44140625" style="256" customWidth="1"/>
    <col min="15368" max="15368" width="11.44140625" style="256" customWidth="1"/>
    <col min="15369" max="15369" width="9.6640625" style="256" bestFit="1" customWidth="1"/>
    <col min="15370" max="15616" width="9.109375" style="256"/>
    <col min="15617" max="15617" width="28.88671875" style="256" customWidth="1"/>
    <col min="15618" max="15618" width="14.109375" style="256" customWidth="1"/>
    <col min="15619" max="15619" width="12.33203125" style="256" customWidth="1"/>
    <col min="15620" max="15620" width="3.44140625" style="256" customWidth="1"/>
    <col min="15621" max="15621" width="17.109375" style="256" customWidth="1"/>
    <col min="15622" max="15622" width="12.33203125" style="256" customWidth="1"/>
    <col min="15623" max="15623" width="3.44140625" style="256" customWidth="1"/>
    <col min="15624" max="15624" width="11.44140625" style="256" customWidth="1"/>
    <col min="15625" max="15625" width="9.6640625" style="256" bestFit="1" customWidth="1"/>
    <col min="15626" max="15872" width="9.109375" style="256"/>
    <col min="15873" max="15873" width="28.88671875" style="256" customWidth="1"/>
    <col min="15874" max="15874" width="14.109375" style="256" customWidth="1"/>
    <col min="15875" max="15875" width="12.33203125" style="256" customWidth="1"/>
    <col min="15876" max="15876" width="3.44140625" style="256" customWidth="1"/>
    <col min="15877" max="15877" width="17.109375" style="256" customWidth="1"/>
    <col min="15878" max="15878" width="12.33203125" style="256" customWidth="1"/>
    <col min="15879" max="15879" width="3.44140625" style="256" customWidth="1"/>
    <col min="15880" max="15880" width="11.44140625" style="256" customWidth="1"/>
    <col min="15881" max="15881" width="9.6640625" style="256" bestFit="1" customWidth="1"/>
    <col min="15882" max="16128" width="9.109375" style="256"/>
    <col min="16129" max="16129" width="28.88671875" style="256" customWidth="1"/>
    <col min="16130" max="16130" width="14.109375" style="256" customWidth="1"/>
    <col min="16131" max="16131" width="12.33203125" style="256" customWidth="1"/>
    <col min="16132" max="16132" width="3.44140625" style="256" customWidth="1"/>
    <col min="16133" max="16133" width="17.109375" style="256" customWidth="1"/>
    <col min="16134" max="16134" width="12.33203125" style="256" customWidth="1"/>
    <col min="16135" max="16135" width="3.44140625" style="256" customWidth="1"/>
    <col min="16136" max="16136" width="11.44140625" style="256" customWidth="1"/>
    <col min="16137" max="16137" width="9.6640625" style="256" bestFit="1" customWidth="1"/>
    <col min="16138" max="16384" width="9.109375" style="256"/>
  </cols>
  <sheetData>
    <row r="1" spans="1:14" ht="21" x14ac:dyDescent="0.4">
      <c r="A1" s="253" t="s">
        <v>76</v>
      </c>
      <c r="B1" s="253"/>
      <c r="C1" s="253"/>
      <c r="D1" s="253"/>
      <c r="E1" s="253"/>
      <c r="F1" s="253"/>
      <c r="G1" s="253"/>
      <c r="H1" s="254"/>
    </row>
    <row r="2" spans="1:14" ht="21" x14ac:dyDescent="0.4">
      <c r="A2" s="253" t="s">
        <v>1</v>
      </c>
      <c r="B2" s="253"/>
      <c r="C2" s="253"/>
      <c r="D2" s="253"/>
      <c r="E2" s="253"/>
      <c r="F2" s="253"/>
      <c r="G2" s="253"/>
      <c r="H2" s="254"/>
    </row>
    <row r="3" spans="1:14" ht="15.75" customHeight="1" x14ac:dyDescent="0.4">
      <c r="A3" s="254"/>
      <c r="B3" s="254"/>
      <c r="C3" s="254"/>
      <c r="D3" s="254"/>
      <c r="E3" s="254"/>
      <c r="F3" s="254"/>
      <c r="G3" s="254"/>
      <c r="H3" s="254"/>
    </row>
    <row r="4" spans="1:14" ht="18" customHeight="1" x14ac:dyDescent="0.3">
      <c r="A4" s="257" t="s">
        <v>179</v>
      </c>
      <c r="B4" s="257"/>
      <c r="C4" s="257"/>
      <c r="D4" s="257"/>
      <c r="E4" s="257"/>
      <c r="F4" s="257"/>
      <c r="G4" s="257"/>
      <c r="H4" s="258"/>
    </row>
    <row r="5" spans="1:14" ht="18" customHeight="1" x14ac:dyDescent="0.3">
      <c r="A5" s="257" t="s">
        <v>180</v>
      </c>
      <c r="B5" s="257"/>
      <c r="C5" s="257"/>
      <c r="D5" s="257"/>
      <c r="E5" s="257"/>
      <c r="F5" s="257"/>
      <c r="G5" s="257"/>
      <c r="H5" s="258"/>
    </row>
    <row r="6" spans="1:14" ht="15" customHeight="1" x14ac:dyDescent="0.25">
      <c r="A6" s="259" t="s">
        <v>4</v>
      </c>
      <c r="B6" s="259"/>
      <c r="C6" s="259"/>
      <c r="D6" s="259"/>
      <c r="E6" s="259"/>
      <c r="F6" s="259"/>
      <c r="G6" s="259"/>
      <c r="H6" s="258"/>
    </row>
    <row r="7" spans="1:14" x14ac:dyDescent="0.25">
      <c r="A7" s="258"/>
      <c r="B7" s="258"/>
      <c r="C7" s="258"/>
      <c r="D7" s="258"/>
      <c r="E7" s="258"/>
      <c r="F7" s="258"/>
      <c r="G7" s="258"/>
      <c r="H7" s="258"/>
    </row>
    <row r="8" spans="1:14" ht="15.6" x14ac:dyDescent="0.3">
      <c r="A8" s="260" t="s">
        <v>181</v>
      </c>
      <c r="B8" s="261"/>
      <c r="C8" s="262" t="s">
        <v>5</v>
      </c>
      <c r="D8" s="263"/>
      <c r="E8" s="261"/>
      <c r="F8" s="262" t="s">
        <v>5</v>
      </c>
      <c r="G8" s="264"/>
    </row>
    <row r="9" spans="1:14" ht="15.6" x14ac:dyDescent="0.3">
      <c r="A9" s="265" t="s">
        <v>6</v>
      </c>
      <c r="B9" s="266" t="s">
        <v>7</v>
      </c>
      <c r="C9" s="267" t="s">
        <v>8</v>
      </c>
      <c r="D9" s="268"/>
      <c r="E9" s="266" t="s">
        <v>9</v>
      </c>
      <c r="F9" s="267" t="s">
        <v>8</v>
      </c>
      <c r="G9" s="269"/>
    </row>
    <row r="10" spans="1:14" x14ac:dyDescent="0.25">
      <c r="A10" s="270"/>
      <c r="B10" s="271"/>
      <c r="E10" s="272"/>
      <c r="G10" s="273"/>
    </row>
    <row r="11" spans="1:14" ht="15.6" x14ac:dyDescent="0.3">
      <c r="A11" s="274" t="s">
        <v>182</v>
      </c>
      <c r="B11" s="275">
        <f>SUM(B12:B19)</f>
        <v>36863</v>
      </c>
      <c r="C11" s="276">
        <f>(B11/B$41)*100</f>
        <v>11.672968163192927</v>
      </c>
      <c r="D11" s="277" t="s">
        <v>11</v>
      </c>
      <c r="E11" s="182">
        <f>SUM(E12:E19)</f>
        <v>1816283362</v>
      </c>
      <c r="F11" s="278">
        <f>(E11/E$41)*100</f>
        <v>68.382647906072208</v>
      </c>
      <c r="G11" s="279" t="s">
        <v>11</v>
      </c>
    </row>
    <row r="12" spans="1:14" ht="15" x14ac:dyDescent="0.25">
      <c r="A12" s="203" t="s">
        <v>10</v>
      </c>
      <c r="B12" s="234">
        <v>2505</v>
      </c>
      <c r="C12" s="280">
        <f>(B12/B$41)*100</f>
        <v>0.79322858282826358</v>
      </c>
      <c r="D12" s="235"/>
      <c r="E12" s="21">
        <v>374685820</v>
      </c>
      <c r="F12" s="281">
        <f>(E12/E$41)*100</f>
        <v>14.106834341225413</v>
      </c>
      <c r="G12" s="282"/>
      <c r="H12" s="283"/>
      <c r="I12" s="284"/>
      <c r="J12" s="283"/>
      <c r="K12" s="255"/>
      <c r="L12" s="283"/>
      <c r="M12" s="283"/>
      <c r="N12" s="283"/>
    </row>
    <row r="13" spans="1:14" ht="15" x14ac:dyDescent="0.25">
      <c r="A13" s="203" t="s">
        <v>12</v>
      </c>
      <c r="B13" s="234">
        <v>1672</v>
      </c>
      <c r="C13" s="280">
        <f t="shared" ref="C13:C19" si="0">(B13/B$41)*100</f>
        <v>0.52945237145263746</v>
      </c>
      <c r="D13" s="235"/>
      <c r="E13" s="21">
        <v>66762813</v>
      </c>
      <c r="F13" s="281">
        <f t="shared" ref="F13:F19" si="1">(E13/E$41)*100</f>
        <v>2.5136044463737925</v>
      </c>
      <c r="G13" s="282"/>
      <c r="I13" s="284"/>
      <c r="K13" s="255"/>
    </row>
    <row r="14" spans="1:14" ht="15" x14ac:dyDescent="0.25">
      <c r="A14" s="203" t="s">
        <v>16</v>
      </c>
      <c r="B14" s="234">
        <v>2782</v>
      </c>
      <c r="C14" s="280">
        <f t="shared" si="0"/>
        <v>0.8809428812088741</v>
      </c>
      <c r="D14" s="235"/>
      <c r="E14" s="21">
        <v>164606798</v>
      </c>
      <c r="F14" s="281">
        <f t="shared" si="1"/>
        <v>6.1974078197716551</v>
      </c>
      <c r="G14" s="282"/>
      <c r="I14" s="284"/>
      <c r="K14" s="255"/>
    </row>
    <row r="15" spans="1:14" ht="15" x14ac:dyDescent="0.25">
      <c r="A15" s="203" t="s">
        <v>98</v>
      </c>
      <c r="B15" s="234">
        <v>8972</v>
      </c>
      <c r="C15" s="280">
        <f t="shared" si="0"/>
        <v>2.8410566248044633</v>
      </c>
      <c r="D15" s="235"/>
      <c r="E15" s="21">
        <v>224791204</v>
      </c>
      <c r="F15" s="281">
        <f t="shared" si="1"/>
        <v>8.4633367662341943</v>
      </c>
      <c r="G15" s="282"/>
      <c r="I15" s="284"/>
      <c r="K15" s="255"/>
    </row>
    <row r="16" spans="1:14" ht="15" x14ac:dyDescent="0.25">
      <c r="A16" s="203" t="s">
        <v>109</v>
      </c>
      <c r="B16" s="234">
        <v>6758</v>
      </c>
      <c r="C16" s="280">
        <f t="shared" si="0"/>
        <v>2.1399755539933754</v>
      </c>
      <c r="D16" s="235"/>
      <c r="E16" s="21">
        <v>151688363</v>
      </c>
      <c r="F16" s="281">
        <f t="shared" si="1"/>
        <v>5.7110317340876859</v>
      </c>
      <c r="G16" s="282"/>
      <c r="I16" s="284"/>
      <c r="K16" s="255"/>
    </row>
    <row r="17" spans="1:14" ht="15" x14ac:dyDescent="0.25">
      <c r="A17" s="203" t="s">
        <v>14</v>
      </c>
      <c r="B17" s="234">
        <v>2298</v>
      </c>
      <c r="C17" s="280">
        <f t="shared" si="0"/>
        <v>0.72768035263047892</v>
      </c>
      <c r="D17" s="235"/>
      <c r="E17" s="21">
        <v>367435604</v>
      </c>
      <c r="F17" s="281">
        <f t="shared" si="1"/>
        <v>13.833865388063263</v>
      </c>
      <c r="G17" s="282"/>
      <c r="I17" s="284"/>
      <c r="K17" s="255"/>
    </row>
    <row r="18" spans="1:14" ht="15" x14ac:dyDescent="0.25">
      <c r="A18" s="203" t="s">
        <v>15</v>
      </c>
      <c r="B18" s="234">
        <v>7934</v>
      </c>
      <c r="C18" s="280">
        <f t="shared" si="0"/>
        <v>2.5123654994648477</v>
      </c>
      <c r="D18" s="235"/>
      <c r="E18" s="21">
        <v>358960419</v>
      </c>
      <c r="F18" s="281">
        <f t="shared" si="1"/>
        <v>13.514776635768772</v>
      </c>
      <c r="G18" s="282"/>
      <c r="I18" s="284"/>
      <c r="K18" s="255"/>
    </row>
    <row r="19" spans="1:14" ht="15" x14ac:dyDescent="0.25">
      <c r="A19" s="203" t="s">
        <v>17</v>
      </c>
      <c r="B19" s="234">
        <v>3942</v>
      </c>
      <c r="C19" s="280">
        <f t="shared" si="0"/>
        <v>1.248266296809986</v>
      </c>
      <c r="D19" s="235"/>
      <c r="E19" s="21">
        <v>107352341</v>
      </c>
      <c r="F19" s="281">
        <f t="shared" si="1"/>
        <v>4.0417907745474349</v>
      </c>
      <c r="G19" s="282"/>
      <c r="I19" s="284"/>
      <c r="K19" s="255"/>
    </row>
    <row r="20" spans="1:14" ht="15.6" x14ac:dyDescent="0.3">
      <c r="A20" s="274"/>
      <c r="B20" s="285"/>
      <c r="C20" s="286"/>
      <c r="D20" s="235"/>
      <c r="E20" s="201"/>
      <c r="F20" s="281"/>
      <c r="G20" s="282"/>
      <c r="I20" s="284"/>
    </row>
    <row r="21" spans="1:14" ht="15.6" x14ac:dyDescent="0.3">
      <c r="A21" s="274" t="s">
        <v>73</v>
      </c>
      <c r="B21" s="275">
        <f>SUM(B22:B29)</f>
        <v>268515</v>
      </c>
      <c r="C21" s="276">
        <f>(B21/B$41)*100</f>
        <v>85.02745425873502</v>
      </c>
      <c r="D21" s="277"/>
      <c r="E21" s="187">
        <f>SUM(E22:E29)</f>
        <v>825100955</v>
      </c>
      <c r="F21" s="278">
        <f>(E21/E$41)*100</f>
        <v>31.064859852374145</v>
      </c>
      <c r="G21" s="279"/>
      <c r="I21" s="284"/>
    </row>
    <row r="22" spans="1:14" ht="15" x14ac:dyDescent="0.25">
      <c r="A22" s="203" t="s">
        <v>10</v>
      </c>
      <c r="B22" s="234">
        <v>10763</v>
      </c>
      <c r="C22" s="280">
        <f t="shared" ref="C22:C29" si="2">(B22/B$41)*100</f>
        <v>3.4081913121679048</v>
      </c>
      <c r="D22" s="235"/>
      <c r="E22" s="21">
        <v>99553518</v>
      </c>
      <c r="F22" s="281">
        <f>(E22/E$41)*100</f>
        <v>3.7481668948993114</v>
      </c>
      <c r="G22" s="282"/>
      <c r="H22" s="283"/>
      <c r="I22" s="284"/>
      <c r="J22" s="283"/>
      <c r="L22" s="283"/>
      <c r="M22" s="283"/>
      <c r="N22" s="283"/>
    </row>
    <row r="23" spans="1:14" ht="15" x14ac:dyDescent="0.25">
      <c r="A23" s="203" t="s">
        <v>12</v>
      </c>
      <c r="B23" s="234">
        <v>48208</v>
      </c>
      <c r="C23" s="280">
        <f t="shared" si="2"/>
        <v>15.265454499395185</v>
      </c>
      <c r="D23" s="287"/>
      <c r="E23" s="21">
        <v>264863065</v>
      </c>
      <c r="F23" s="281">
        <f t="shared" ref="F23:F29" si="3">(E23/E$41)*100</f>
        <v>9.9720330517557851</v>
      </c>
      <c r="G23" s="282"/>
      <c r="I23" s="284"/>
    </row>
    <row r="24" spans="1:14" ht="15" x14ac:dyDescent="0.25">
      <c r="A24" s="203" t="s">
        <v>16</v>
      </c>
      <c r="B24" s="234">
        <v>5969</v>
      </c>
      <c r="C24" s="280">
        <f t="shared" si="2"/>
        <v>1.8901322997612398</v>
      </c>
      <c r="D24" s="288"/>
      <c r="E24" s="21">
        <v>14035459</v>
      </c>
      <c r="F24" s="281">
        <f t="shared" si="3"/>
        <v>0.52843178056768014</v>
      </c>
      <c r="G24" s="282"/>
      <c r="I24" s="284"/>
    </row>
    <row r="25" spans="1:14" ht="15" x14ac:dyDescent="0.25">
      <c r="A25" s="203" t="s">
        <v>98</v>
      </c>
      <c r="B25" s="234">
        <v>34388</v>
      </c>
      <c r="C25" s="280">
        <f t="shared" si="2"/>
        <v>10.889239323871589</v>
      </c>
      <c r="D25" s="288"/>
      <c r="E25" s="21">
        <v>82721421</v>
      </c>
      <c r="F25" s="281">
        <f t="shared" si="3"/>
        <v>3.1144423413668685</v>
      </c>
      <c r="G25" s="282"/>
      <c r="I25" s="284"/>
    </row>
    <row r="26" spans="1:14" ht="15" x14ac:dyDescent="0.25">
      <c r="A26" s="203" t="s">
        <v>109</v>
      </c>
      <c r="B26" s="234">
        <v>72867</v>
      </c>
      <c r="C26" s="280">
        <f t="shared" si="2"/>
        <v>23.073927003970894</v>
      </c>
      <c r="D26" s="235"/>
      <c r="E26" s="21">
        <v>168390503</v>
      </c>
      <c r="F26" s="281">
        <f t="shared" si="3"/>
        <v>6.3398634366697442</v>
      </c>
      <c r="G26" s="282"/>
      <c r="I26" s="284"/>
    </row>
    <row r="27" spans="1:14" ht="15" x14ac:dyDescent="0.25">
      <c r="A27" s="203" t="s">
        <v>14</v>
      </c>
      <c r="B27" s="234">
        <v>6872</v>
      </c>
      <c r="C27" s="280">
        <f t="shared" si="2"/>
        <v>2.1760745793196916</v>
      </c>
      <c r="D27" s="235"/>
      <c r="E27" s="21">
        <v>10845533</v>
      </c>
      <c r="F27" s="281">
        <f t="shared" si="3"/>
        <v>0.40833180549318221</v>
      </c>
      <c r="G27" s="282"/>
      <c r="I27" s="284"/>
    </row>
    <row r="28" spans="1:14" ht="15" x14ac:dyDescent="0.25">
      <c r="A28" s="203" t="s">
        <v>15</v>
      </c>
      <c r="B28" s="234">
        <v>54851</v>
      </c>
      <c r="C28" s="280">
        <f t="shared" si="2"/>
        <v>17.369014369945347</v>
      </c>
      <c r="D28" s="235"/>
      <c r="E28" s="21">
        <v>106203952</v>
      </c>
      <c r="F28" s="281">
        <f t="shared" si="3"/>
        <v>3.9985541946782388</v>
      </c>
      <c r="G28" s="282"/>
      <c r="I28" s="284"/>
    </row>
    <row r="29" spans="1:14" ht="15" x14ac:dyDescent="0.25">
      <c r="A29" s="203" t="s">
        <v>17</v>
      </c>
      <c r="B29" s="234">
        <v>34597</v>
      </c>
      <c r="C29" s="280">
        <f t="shared" si="2"/>
        <v>10.955420870303168</v>
      </c>
      <c r="D29" s="235"/>
      <c r="E29" s="21">
        <v>78487504</v>
      </c>
      <c r="F29" s="281">
        <f t="shared" si="3"/>
        <v>2.9550363469433325</v>
      </c>
      <c r="G29" s="282"/>
      <c r="I29" s="284"/>
    </row>
    <row r="30" spans="1:14" ht="15" x14ac:dyDescent="0.25">
      <c r="A30" s="289"/>
      <c r="B30" s="234"/>
      <c r="C30" s="280"/>
      <c r="D30" s="235"/>
      <c r="E30" s="201"/>
      <c r="F30" s="281"/>
      <c r="G30" s="282"/>
      <c r="I30" s="284"/>
    </row>
    <row r="31" spans="1:14" ht="15.6" x14ac:dyDescent="0.3">
      <c r="A31" s="274" t="s">
        <v>74</v>
      </c>
      <c r="B31" s="275">
        <f>SUM(B32:B39)</f>
        <v>10420</v>
      </c>
      <c r="C31" s="276">
        <f>(B31/B$41)*100</f>
        <v>3.2995775780720589</v>
      </c>
      <c r="D31" s="277"/>
      <c r="E31" s="187">
        <f>SUM(E32:E39)</f>
        <v>14674519</v>
      </c>
      <c r="F31" s="278">
        <f>(E31/E$41)*100</f>
        <v>0.55249224155364307</v>
      </c>
      <c r="G31" s="282"/>
      <c r="I31" s="284"/>
    </row>
    <row r="32" spans="1:14" ht="15" customHeight="1" x14ac:dyDescent="0.3">
      <c r="A32" s="203" t="s">
        <v>10</v>
      </c>
      <c r="B32" s="234">
        <v>342</v>
      </c>
      <c r="C32" s="280">
        <f t="shared" ref="C32:C39" si="4">(B32/B$41)*100</f>
        <v>0.10829707597894855</v>
      </c>
      <c r="D32" s="277"/>
      <c r="E32" s="21">
        <v>2311969</v>
      </c>
      <c r="F32" s="281">
        <f>(E32/E$41)*100</f>
        <v>8.7045097369974081E-2</v>
      </c>
      <c r="G32" s="279"/>
      <c r="H32" s="283"/>
      <c r="I32" s="284"/>
      <c r="J32" s="283"/>
      <c r="L32" s="283"/>
      <c r="M32" s="283"/>
      <c r="N32" s="283"/>
    </row>
    <row r="33" spans="1:9" ht="15" customHeight="1" x14ac:dyDescent="0.3">
      <c r="A33" s="203" t="s">
        <v>12</v>
      </c>
      <c r="B33" s="234">
        <v>1263</v>
      </c>
      <c r="C33" s="280">
        <f t="shared" si="4"/>
        <v>0.39993920164155566</v>
      </c>
      <c r="D33" s="277"/>
      <c r="E33" s="21">
        <v>2710953</v>
      </c>
      <c r="F33" s="281">
        <f t="shared" ref="F33:F39" si="5">(E33/E$41)*100</f>
        <v>0.10206675256044667</v>
      </c>
      <c r="G33" s="279"/>
      <c r="I33" s="284"/>
    </row>
    <row r="34" spans="1:9" ht="15" customHeight="1" x14ac:dyDescent="0.25">
      <c r="A34" s="203" t="s">
        <v>16</v>
      </c>
      <c r="B34" s="234">
        <v>257</v>
      </c>
      <c r="C34" s="280">
        <f t="shared" si="4"/>
        <v>8.1381136042660174E-2</v>
      </c>
      <c r="D34" s="235"/>
      <c r="E34" s="21">
        <v>375934</v>
      </c>
      <c r="F34" s="281">
        <f t="shared" si="5"/>
        <v>1.4153828029131807E-2</v>
      </c>
      <c r="G34" s="282"/>
      <c r="I34" s="284"/>
    </row>
    <row r="35" spans="1:9" ht="15" customHeight="1" x14ac:dyDescent="0.25">
      <c r="A35" s="203" t="s">
        <v>98</v>
      </c>
      <c r="B35" s="234">
        <v>1343</v>
      </c>
      <c r="C35" s="280">
        <f t="shared" si="4"/>
        <v>0.42527185099335651</v>
      </c>
      <c r="D35" s="235"/>
      <c r="E35" s="21">
        <v>1154636</v>
      </c>
      <c r="F35" s="281">
        <f t="shared" si="5"/>
        <v>4.3471777972315974E-2</v>
      </c>
      <c r="G35" s="282"/>
    </row>
    <row r="36" spans="1:9" ht="15" customHeight="1" x14ac:dyDescent="0.25">
      <c r="A36" s="203" t="s">
        <v>109</v>
      </c>
      <c r="B36" s="234">
        <v>2599</v>
      </c>
      <c r="C36" s="280">
        <f t="shared" si="4"/>
        <v>0.82299444581662962</v>
      </c>
      <c r="D36" s="235"/>
      <c r="E36" s="21">
        <v>4738214</v>
      </c>
      <c r="F36" s="281">
        <f t="shared" si="5"/>
        <v>0.1783926596722423</v>
      </c>
      <c r="G36" s="282"/>
    </row>
    <row r="37" spans="1:9" ht="15" customHeight="1" x14ac:dyDescent="0.25">
      <c r="A37" s="203" t="s">
        <v>14</v>
      </c>
      <c r="B37" s="234">
        <v>330</v>
      </c>
      <c r="C37" s="280">
        <f t="shared" si="4"/>
        <v>0.10449717857617845</v>
      </c>
      <c r="D37" s="235"/>
      <c r="E37" s="21">
        <v>625180</v>
      </c>
      <c r="F37" s="281">
        <f t="shared" si="5"/>
        <v>2.3537882200739019E-2</v>
      </c>
      <c r="G37" s="282"/>
    </row>
    <row r="38" spans="1:9" ht="15" customHeight="1" x14ac:dyDescent="0.25">
      <c r="A38" s="203" t="s">
        <v>15</v>
      </c>
      <c r="B38" s="234">
        <v>2305</v>
      </c>
      <c r="C38" s="280">
        <f t="shared" si="4"/>
        <v>0.72989695944876154</v>
      </c>
      <c r="D38" s="235"/>
      <c r="E38" s="21">
        <v>1519623</v>
      </c>
      <c r="F38" s="281">
        <f t="shared" si="5"/>
        <v>5.7213453986905576E-2</v>
      </c>
      <c r="G38" s="282"/>
    </row>
    <row r="39" spans="1:9" ht="15" customHeight="1" x14ac:dyDescent="0.25">
      <c r="A39" s="203" t="s">
        <v>17</v>
      </c>
      <c r="B39" s="234">
        <v>1981</v>
      </c>
      <c r="C39" s="280">
        <f t="shared" si="4"/>
        <v>0.62729972957396818</v>
      </c>
      <c r="D39" s="235"/>
      <c r="E39" s="21">
        <v>1238010</v>
      </c>
      <c r="F39" s="281">
        <f t="shared" si="5"/>
        <v>4.6610789761887636E-2</v>
      </c>
      <c r="G39" s="282"/>
    </row>
    <row r="40" spans="1:9" ht="15" x14ac:dyDescent="0.25">
      <c r="A40" s="289"/>
      <c r="B40" s="234"/>
      <c r="C40" s="280"/>
      <c r="D40" s="235"/>
      <c r="E40" s="199"/>
      <c r="F40" s="281"/>
      <c r="G40" s="282"/>
    </row>
    <row r="41" spans="1:9" ht="16.8" x14ac:dyDescent="0.3">
      <c r="A41" s="290" t="s">
        <v>18</v>
      </c>
      <c r="B41" s="237">
        <f>B11+B21+B31</f>
        <v>315798</v>
      </c>
      <c r="C41" s="291">
        <f>C11+C21+C31</f>
        <v>100.00000000000001</v>
      </c>
      <c r="D41" s="292" t="s">
        <v>11</v>
      </c>
      <c r="E41" s="31">
        <f>E11+E21+E31</f>
        <v>2656058836</v>
      </c>
      <c r="F41" s="291">
        <f>F11+F21+F31</f>
        <v>99.999999999999986</v>
      </c>
      <c r="G41" s="293" t="s">
        <v>11</v>
      </c>
      <c r="H41" s="277"/>
    </row>
    <row r="42" spans="1:9" x14ac:dyDescent="0.25">
      <c r="C42" s="294"/>
      <c r="E42" s="283"/>
      <c r="F42" s="294"/>
    </row>
    <row r="43" spans="1:9" x14ac:dyDescent="0.25">
      <c r="A43" s="256" t="s">
        <v>183</v>
      </c>
      <c r="B43" s="295"/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workbookViewId="0">
      <selection sqref="A1:G1"/>
    </sheetView>
  </sheetViews>
  <sheetFormatPr defaultRowHeight="13.2" x14ac:dyDescent="0.25"/>
  <cols>
    <col min="1" max="1" width="29.21875" customWidth="1"/>
    <col min="2" max="2" width="15.6640625" customWidth="1"/>
    <col min="3" max="3" width="16.88671875" customWidth="1"/>
    <col min="4" max="4" width="3.44140625" customWidth="1"/>
    <col min="5" max="5" width="17.109375" customWidth="1"/>
    <col min="6" max="6" width="15.44140625" customWidth="1"/>
    <col min="7" max="7" width="3.44140625" customWidth="1"/>
    <col min="257" max="257" width="29.21875" customWidth="1"/>
    <col min="258" max="258" width="15.6640625" customWidth="1"/>
    <col min="259" max="259" width="16.88671875" customWidth="1"/>
    <col min="260" max="260" width="3.44140625" customWidth="1"/>
    <col min="261" max="261" width="17.109375" customWidth="1"/>
    <col min="262" max="262" width="15.44140625" customWidth="1"/>
    <col min="263" max="263" width="3.44140625" customWidth="1"/>
    <col min="513" max="513" width="29.21875" customWidth="1"/>
    <col min="514" max="514" width="15.6640625" customWidth="1"/>
    <col min="515" max="515" width="16.88671875" customWidth="1"/>
    <col min="516" max="516" width="3.44140625" customWidth="1"/>
    <col min="517" max="517" width="17.109375" customWidth="1"/>
    <col min="518" max="518" width="15.44140625" customWidth="1"/>
    <col min="519" max="519" width="3.44140625" customWidth="1"/>
    <col min="769" max="769" width="29.21875" customWidth="1"/>
    <col min="770" max="770" width="15.6640625" customWidth="1"/>
    <col min="771" max="771" width="16.88671875" customWidth="1"/>
    <col min="772" max="772" width="3.44140625" customWidth="1"/>
    <col min="773" max="773" width="17.109375" customWidth="1"/>
    <col min="774" max="774" width="15.44140625" customWidth="1"/>
    <col min="775" max="775" width="3.44140625" customWidth="1"/>
    <col min="1025" max="1025" width="29.21875" customWidth="1"/>
    <col min="1026" max="1026" width="15.6640625" customWidth="1"/>
    <col min="1027" max="1027" width="16.88671875" customWidth="1"/>
    <col min="1028" max="1028" width="3.44140625" customWidth="1"/>
    <col min="1029" max="1029" width="17.109375" customWidth="1"/>
    <col min="1030" max="1030" width="15.44140625" customWidth="1"/>
    <col min="1031" max="1031" width="3.44140625" customWidth="1"/>
    <col min="1281" max="1281" width="29.21875" customWidth="1"/>
    <col min="1282" max="1282" width="15.6640625" customWidth="1"/>
    <col min="1283" max="1283" width="16.88671875" customWidth="1"/>
    <col min="1284" max="1284" width="3.44140625" customWidth="1"/>
    <col min="1285" max="1285" width="17.109375" customWidth="1"/>
    <col min="1286" max="1286" width="15.44140625" customWidth="1"/>
    <col min="1287" max="1287" width="3.44140625" customWidth="1"/>
    <col min="1537" max="1537" width="29.21875" customWidth="1"/>
    <col min="1538" max="1538" width="15.6640625" customWidth="1"/>
    <col min="1539" max="1539" width="16.88671875" customWidth="1"/>
    <col min="1540" max="1540" width="3.44140625" customWidth="1"/>
    <col min="1541" max="1541" width="17.109375" customWidth="1"/>
    <col min="1542" max="1542" width="15.44140625" customWidth="1"/>
    <col min="1543" max="1543" width="3.44140625" customWidth="1"/>
    <col min="1793" max="1793" width="29.21875" customWidth="1"/>
    <col min="1794" max="1794" width="15.6640625" customWidth="1"/>
    <col min="1795" max="1795" width="16.88671875" customWidth="1"/>
    <col min="1796" max="1796" width="3.44140625" customWidth="1"/>
    <col min="1797" max="1797" width="17.109375" customWidth="1"/>
    <col min="1798" max="1798" width="15.44140625" customWidth="1"/>
    <col min="1799" max="1799" width="3.44140625" customWidth="1"/>
    <col min="2049" max="2049" width="29.21875" customWidth="1"/>
    <col min="2050" max="2050" width="15.6640625" customWidth="1"/>
    <col min="2051" max="2051" width="16.88671875" customWidth="1"/>
    <col min="2052" max="2052" width="3.44140625" customWidth="1"/>
    <col min="2053" max="2053" width="17.109375" customWidth="1"/>
    <col min="2054" max="2054" width="15.44140625" customWidth="1"/>
    <col min="2055" max="2055" width="3.44140625" customWidth="1"/>
    <col min="2305" max="2305" width="29.21875" customWidth="1"/>
    <col min="2306" max="2306" width="15.6640625" customWidth="1"/>
    <col min="2307" max="2307" width="16.88671875" customWidth="1"/>
    <col min="2308" max="2308" width="3.44140625" customWidth="1"/>
    <col min="2309" max="2309" width="17.109375" customWidth="1"/>
    <col min="2310" max="2310" width="15.44140625" customWidth="1"/>
    <col min="2311" max="2311" width="3.44140625" customWidth="1"/>
    <col min="2561" max="2561" width="29.21875" customWidth="1"/>
    <col min="2562" max="2562" width="15.6640625" customWidth="1"/>
    <col min="2563" max="2563" width="16.88671875" customWidth="1"/>
    <col min="2564" max="2564" width="3.44140625" customWidth="1"/>
    <col min="2565" max="2565" width="17.109375" customWidth="1"/>
    <col min="2566" max="2566" width="15.44140625" customWidth="1"/>
    <col min="2567" max="2567" width="3.44140625" customWidth="1"/>
    <col min="2817" max="2817" width="29.21875" customWidth="1"/>
    <col min="2818" max="2818" width="15.6640625" customWidth="1"/>
    <col min="2819" max="2819" width="16.88671875" customWidth="1"/>
    <col min="2820" max="2820" width="3.44140625" customWidth="1"/>
    <col min="2821" max="2821" width="17.109375" customWidth="1"/>
    <col min="2822" max="2822" width="15.44140625" customWidth="1"/>
    <col min="2823" max="2823" width="3.44140625" customWidth="1"/>
    <col min="3073" max="3073" width="29.21875" customWidth="1"/>
    <col min="3074" max="3074" width="15.6640625" customWidth="1"/>
    <col min="3075" max="3075" width="16.88671875" customWidth="1"/>
    <col min="3076" max="3076" width="3.44140625" customWidth="1"/>
    <col min="3077" max="3077" width="17.109375" customWidth="1"/>
    <col min="3078" max="3078" width="15.44140625" customWidth="1"/>
    <col min="3079" max="3079" width="3.44140625" customWidth="1"/>
    <col min="3329" max="3329" width="29.21875" customWidth="1"/>
    <col min="3330" max="3330" width="15.6640625" customWidth="1"/>
    <col min="3331" max="3331" width="16.88671875" customWidth="1"/>
    <col min="3332" max="3332" width="3.44140625" customWidth="1"/>
    <col min="3333" max="3333" width="17.109375" customWidth="1"/>
    <col min="3334" max="3334" width="15.44140625" customWidth="1"/>
    <col min="3335" max="3335" width="3.44140625" customWidth="1"/>
    <col min="3585" max="3585" width="29.21875" customWidth="1"/>
    <col min="3586" max="3586" width="15.6640625" customWidth="1"/>
    <col min="3587" max="3587" width="16.88671875" customWidth="1"/>
    <col min="3588" max="3588" width="3.44140625" customWidth="1"/>
    <col min="3589" max="3589" width="17.109375" customWidth="1"/>
    <col min="3590" max="3590" width="15.44140625" customWidth="1"/>
    <col min="3591" max="3591" width="3.44140625" customWidth="1"/>
    <col min="3841" max="3841" width="29.21875" customWidth="1"/>
    <col min="3842" max="3842" width="15.6640625" customWidth="1"/>
    <col min="3843" max="3843" width="16.88671875" customWidth="1"/>
    <col min="3844" max="3844" width="3.44140625" customWidth="1"/>
    <col min="3845" max="3845" width="17.109375" customWidth="1"/>
    <col min="3846" max="3846" width="15.44140625" customWidth="1"/>
    <col min="3847" max="3847" width="3.44140625" customWidth="1"/>
    <col min="4097" max="4097" width="29.21875" customWidth="1"/>
    <col min="4098" max="4098" width="15.6640625" customWidth="1"/>
    <col min="4099" max="4099" width="16.88671875" customWidth="1"/>
    <col min="4100" max="4100" width="3.44140625" customWidth="1"/>
    <col min="4101" max="4101" width="17.109375" customWidth="1"/>
    <col min="4102" max="4102" width="15.44140625" customWidth="1"/>
    <col min="4103" max="4103" width="3.44140625" customWidth="1"/>
    <col min="4353" max="4353" width="29.21875" customWidth="1"/>
    <col min="4354" max="4354" width="15.6640625" customWidth="1"/>
    <col min="4355" max="4355" width="16.88671875" customWidth="1"/>
    <col min="4356" max="4356" width="3.44140625" customWidth="1"/>
    <col min="4357" max="4357" width="17.109375" customWidth="1"/>
    <col min="4358" max="4358" width="15.44140625" customWidth="1"/>
    <col min="4359" max="4359" width="3.44140625" customWidth="1"/>
    <col min="4609" max="4609" width="29.21875" customWidth="1"/>
    <col min="4610" max="4610" width="15.6640625" customWidth="1"/>
    <col min="4611" max="4611" width="16.88671875" customWidth="1"/>
    <col min="4612" max="4612" width="3.44140625" customWidth="1"/>
    <col min="4613" max="4613" width="17.109375" customWidth="1"/>
    <col min="4614" max="4614" width="15.44140625" customWidth="1"/>
    <col min="4615" max="4615" width="3.44140625" customWidth="1"/>
    <col min="4865" max="4865" width="29.21875" customWidth="1"/>
    <col min="4866" max="4866" width="15.6640625" customWidth="1"/>
    <col min="4867" max="4867" width="16.88671875" customWidth="1"/>
    <col min="4868" max="4868" width="3.44140625" customWidth="1"/>
    <col min="4869" max="4869" width="17.109375" customWidth="1"/>
    <col min="4870" max="4870" width="15.44140625" customWidth="1"/>
    <col min="4871" max="4871" width="3.44140625" customWidth="1"/>
    <col min="5121" max="5121" width="29.21875" customWidth="1"/>
    <col min="5122" max="5122" width="15.6640625" customWidth="1"/>
    <col min="5123" max="5123" width="16.88671875" customWidth="1"/>
    <col min="5124" max="5124" width="3.44140625" customWidth="1"/>
    <col min="5125" max="5125" width="17.109375" customWidth="1"/>
    <col min="5126" max="5126" width="15.44140625" customWidth="1"/>
    <col min="5127" max="5127" width="3.44140625" customWidth="1"/>
    <col min="5377" max="5377" width="29.21875" customWidth="1"/>
    <col min="5378" max="5378" width="15.6640625" customWidth="1"/>
    <col min="5379" max="5379" width="16.88671875" customWidth="1"/>
    <col min="5380" max="5380" width="3.44140625" customWidth="1"/>
    <col min="5381" max="5381" width="17.109375" customWidth="1"/>
    <col min="5382" max="5382" width="15.44140625" customWidth="1"/>
    <col min="5383" max="5383" width="3.44140625" customWidth="1"/>
    <col min="5633" max="5633" width="29.21875" customWidth="1"/>
    <col min="5634" max="5634" width="15.6640625" customWidth="1"/>
    <col min="5635" max="5635" width="16.88671875" customWidth="1"/>
    <col min="5636" max="5636" width="3.44140625" customWidth="1"/>
    <col min="5637" max="5637" width="17.109375" customWidth="1"/>
    <col min="5638" max="5638" width="15.44140625" customWidth="1"/>
    <col min="5639" max="5639" width="3.44140625" customWidth="1"/>
    <col min="5889" max="5889" width="29.21875" customWidth="1"/>
    <col min="5890" max="5890" width="15.6640625" customWidth="1"/>
    <col min="5891" max="5891" width="16.88671875" customWidth="1"/>
    <col min="5892" max="5892" width="3.44140625" customWidth="1"/>
    <col min="5893" max="5893" width="17.109375" customWidth="1"/>
    <col min="5894" max="5894" width="15.44140625" customWidth="1"/>
    <col min="5895" max="5895" width="3.44140625" customWidth="1"/>
    <col min="6145" max="6145" width="29.21875" customWidth="1"/>
    <col min="6146" max="6146" width="15.6640625" customWidth="1"/>
    <col min="6147" max="6147" width="16.88671875" customWidth="1"/>
    <col min="6148" max="6148" width="3.44140625" customWidth="1"/>
    <col min="6149" max="6149" width="17.109375" customWidth="1"/>
    <col min="6150" max="6150" width="15.44140625" customWidth="1"/>
    <col min="6151" max="6151" width="3.44140625" customWidth="1"/>
    <col min="6401" max="6401" width="29.21875" customWidth="1"/>
    <col min="6402" max="6402" width="15.6640625" customWidth="1"/>
    <col min="6403" max="6403" width="16.88671875" customWidth="1"/>
    <col min="6404" max="6404" width="3.44140625" customWidth="1"/>
    <col min="6405" max="6405" width="17.109375" customWidth="1"/>
    <col min="6406" max="6406" width="15.44140625" customWidth="1"/>
    <col min="6407" max="6407" width="3.44140625" customWidth="1"/>
    <col min="6657" max="6657" width="29.21875" customWidth="1"/>
    <col min="6658" max="6658" width="15.6640625" customWidth="1"/>
    <col min="6659" max="6659" width="16.88671875" customWidth="1"/>
    <col min="6660" max="6660" width="3.44140625" customWidth="1"/>
    <col min="6661" max="6661" width="17.109375" customWidth="1"/>
    <col min="6662" max="6662" width="15.44140625" customWidth="1"/>
    <col min="6663" max="6663" width="3.44140625" customWidth="1"/>
    <col min="6913" max="6913" width="29.21875" customWidth="1"/>
    <col min="6914" max="6914" width="15.6640625" customWidth="1"/>
    <col min="6915" max="6915" width="16.88671875" customWidth="1"/>
    <col min="6916" max="6916" width="3.44140625" customWidth="1"/>
    <col min="6917" max="6917" width="17.109375" customWidth="1"/>
    <col min="6918" max="6918" width="15.44140625" customWidth="1"/>
    <col min="6919" max="6919" width="3.44140625" customWidth="1"/>
    <col min="7169" max="7169" width="29.21875" customWidth="1"/>
    <col min="7170" max="7170" width="15.6640625" customWidth="1"/>
    <col min="7171" max="7171" width="16.88671875" customWidth="1"/>
    <col min="7172" max="7172" width="3.44140625" customWidth="1"/>
    <col min="7173" max="7173" width="17.109375" customWidth="1"/>
    <col min="7174" max="7174" width="15.44140625" customWidth="1"/>
    <col min="7175" max="7175" width="3.44140625" customWidth="1"/>
    <col min="7425" max="7425" width="29.21875" customWidth="1"/>
    <col min="7426" max="7426" width="15.6640625" customWidth="1"/>
    <col min="7427" max="7427" width="16.88671875" customWidth="1"/>
    <col min="7428" max="7428" width="3.44140625" customWidth="1"/>
    <col min="7429" max="7429" width="17.109375" customWidth="1"/>
    <col min="7430" max="7430" width="15.44140625" customWidth="1"/>
    <col min="7431" max="7431" width="3.44140625" customWidth="1"/>
    <col min="7681" max="7681" width="29.21875" customWidth="1"/>
    <col min="7682" max="7682" width="15.6640625" customWidth="1"/>
    <col min="7683" max="7683" width="16.88671875" customWidth="1"/>
    <col min="7684" max="7684" width="3.44140625" customWidth="1"/>
    <col min="7685" max="7685" width="17.109375" customWidth="1"/>
    <col min="7686" max="7686" width="15.44140625" customWidth="1"/>
    <col min="7687" max="7687" width="3.44140625" customWidth="1"/>
    <col min="7937" max="7937" width="29.21875" customWidth="1"/>
    <col min="7938" max="7938" width="15.6640625" customWidth="1"/>
    <col min="7939" max="7939" width="16.88671875" customWidth="1"/>
    <col min="7940" max="7940" width="3.44140625" customWidth="1"/>
    <col min="7941" max="7941" width="17.109375" customWidth="1"/>
    <col min="7942" max="7942" width="15.44140625" customWidth="1"/>
    <col min="7943" max="7943" width="3.44140625" customWidth="1"/>
    <col min="8193" max="8193" width="29.21875" customWidth="1"/>
    <col min="8194" max="8194" width="15.6640625" customWidth="1"/>
    <col min="8195" max="8195" width="16.88671875" customWidth="1"/>
    <col min="8196" max="8196" width="3.44140625" customWidth="1"/>
    <col min="8197" max="8197" width="17.109375" customWidth="1"/>
    <col min="8198" max="8198" width="15.44140625" customWidth="1"/>
    <col min="8199" max="8199" width="3.44140625" customWidth="1"/>
    <col min="8449" max="8449" width="29.21875" customWidth="1"/>
    <col min="8450" max="8450" width="15.6640625" customWidth="1"/>
    <col min="8451" max="8451" width="16.88671875" customWidth="1"/>
    <col min="8452" max="8452" width="3.44140625" customWidth="1"/>
    <col min="8453" max="8453" width="17.109375" customWidth="1"/>
    <col min="8454" max="8454" width="15.44140625" customWidth="1"/>
    <col min="8455" max="8455" width="3.44140625" customWidth="1"/>
    <col min="8705" max="8705" width="29.21875" customWidth="1"/>
    <col min="8706" max="8706" width="15.6640625" customWidth="1"/>
    <col min="8707" max="8707" width="16.88671875" customWidth="1"/>
    <col min="8708" max="8708" width="3.44140625" customWidth="1"/>
    <col min="8709" max="8709" width="17.109375" customWidth="1"/>
    <col min="8710" max="8710" width="15.44140625" customWidth="1"/>
    <col min="8711" max="8711" width="3.44140625" customWidth="1"/>
    <col min="8961" max="8961" width="29.21875" customWidth="1"/>
    <col min="8962" max="8962" width="15.6640625" customWidth="1"/>
    <col min="8963" max="8963" width="16.88671875" customWidth="1"/>
    <col min="8964" max="8964" width="3.44140625" customWidth="1"/>
    <col min="8965" max="8965" width="17.109375" customWidth="1"/>
    <col min="8966" max="8966" width="15.44140625" customWidth="1"/>
    <col min="8967" max="8967" width="3.44140625" customWidth="1"/>
    <col min="9217" max="9217" width="29.21875" customWidth="1"/>
    <col min="9218" max="9218" width="15.6640625" customWidth="1"/>
    <col min="9219" max="9219" width="16.88671875" customWidth="1"/>
    <col min="9220" max="9220" width="3.44140625" customWidth="1"/>
    <col min="9221" max="9221" width="17.109375" customWidth="1"/>
    <col min="9222" max="9222" width="15.44140625" customWidth="1"/>
    <col min="9223" max="9223" width="3.44140625" customWidth="1"/>
    <col min="9473" max="9473" width="29.21875" customWidth="1"/>
    <col min="9474" max="9474" width="15.6640625" customWidth="1"/>
    <col min="9475" max="9475" width="16.88671875" customWidth="1"/>
    <col min="9476" max="9476" width="3.44140625" customWidth="1"/>
    <col min="9477" max="9477" width="17.109375" customWidth="1"/>
    <col min="9478" max="9478" width="15.44140625" customWidth="1"/>
    <col min="9479" max="9479" width="3.44140625" customWidth="1"/>
    <col min="9729" max="9729" width="29.21875" customWidth="1"/>
    <col min="9730" max="9730" width="15.6640625" customWidth="1"/>
    <col min="9731" max="9731" width="16.88671875" customWidth="1"/>
    <col min="9732" max="9732" width="3.44140625" customWidth="1"/>
    <col min="9733" max="9733" width="17.109375" customWidth="1"/>
    <col min="9734" max="9734" width="15.44140625" customWidth="1"/>
    <col min="9735" max="9735" width="3.44140625" customWidth="1"/>
    <col min="9985" max="9985" width="29.21875" customWidth="1"/>
    <col min="9986" max="9986" width="15.6640625" customWidth="1"/>
    <col min="9987" max="9987" width="16.88671875" customWidth="1"/>
    <col min="9988" max="9988" width="3.44140625" customWidth="1"/>
    <col min="9989" max="9989" width="17.109375" customWidth="1"/>
    <col min="9990" max="9990" width="15.44140625" customWidth="1"/>
    <col min="9991" max="9991" width="3.44140625" customWidth="1"/>
    <col min="10241" max="10241" width="29.21875" customWidth="1"/>
    <col min="10242" max="10242" width="15.6640625" customWidth="1"/>
    <col min="10243" max="10243" width="16.88671875" customWidth="1"/>
    <col min="10244" max="10244" width="3.44140625" customWidth="1"/>
    <col min="10245" max="10245" width="17.109375" customWidth="1"/>
    <col min="10246" max="10246" width="15.44140625" customWidth="1"/>
    <col min="10247" max="10247" width="3.44140625" customWidth="1"/>
    <col min="10497" max="10497" width="29.21875" customWidth="1"/>
    <col min="10498" max="10498" width="15.6640625" customWidth="1"/>
    <col min="10499" max="10499" width="16.88671875" customWidth="1"/>
    <col min="10500" max="10500" width="3.44140625" customWidth="1"/>
    <col min="10501" max="10501" width="17.109375" customWidth="1"/>
    <col min="10502" max="10502" width="15.44140625" customWidth="1"/>
    <col min="10503" max="10503" width="3.44140625" customWidth="1"/>
    <col min="10753" max="10753" width="29.21875" customWidth="1"/>
    <col min="10754" max="10754" width="15.6640625" customWidth="1"/>
    <col min="10755" max="10755" width="16.88671875" customWidth="1"/>
    <col min="10756" max="10756" width="3.44140625" customWidth="1"/>
    <col min="10757" max="10757" width="17.109375" customWidth="1"/>
    <col min="10758" max="10758" width="15.44140625" customWidth="1"/>
    <col min="10759" max="10759" width="3.44140625" customWidth="1"/>
    <col min="11009" max="11009" width="29.21875" customWidth="1"/>
    <col min="11010" max="11010" width="15.6640625" customWidth="1"/>
    <col min="11011" max="11011" width="16.88671875" customWidth="1"/>
    <col min="11012" max="11012" width="3.44140625" customWidth="1"/>
    <col min="11013" max="11013" width="17.109375" customWidth="1"/>
    <col min="11014" max="11014" width="15.44140625" customWidth="1"/>
    <col min="11015" max="11015" width="3.44140625" customWidth="1"/>
    <col min="11265" max="11265" width="29.21875" customWidth="1"/>
    <col min="11266" max="11266" width="15.6640625" customWidth="1"/>
    <col min="11267" max="11267" width="16.88671875" customWidth="1"/>
    <col min="11268" max="11268" width="3.44140625" customWidth="1"/>
    <col min="11269" max="11269" width="17.109375" customWidth="1"/>
    <col min="11270" max="11270" width="15.44140625" customWidth="1"/>
    <col min="11271" max="11271" width="3.44140625" customWidth="1"/>
    <col min="11521" max="11521" width="29.21875" customWidth="1"/>
    <col min="11522" max="11522" width="15.6640625" customWidth="1"/>
    <col min="11523" max="11523" width="16.88671875" customWidth="1"/>
    <col min="11524" max="11524" width="3.44140625" customWidth="1"/>
    <col min="11525" max="11525" width="17.109375" customWidth="1"/>
    <col min="11526" max="11526" width="15.44140625" customWidth="1"/>
    <col min="11527" max="11527" width="3.44140625" customWidth="1"/>
    <col min="11777" max="11777" width="29.21875" customWidth="1"/>
    <col min="11778" max="11778" width="15.6640625" customWidth="1"/>
    <col min="11779" max="11779" width="16.88671875" customWidth="1"/>
    <col min="11780" max="11780" width="3.44140625" customWidth="1"/>
    <col min="11781" max="11781" width="17.109375" customWidth="1"/>
    <col min="11782" max="11782" width="15.44140625" customWidth="1"/>
    <col min="11783" max="11783" width="3.44140625" customWidth="1"/>
    <col min="12033" max="12033" width="29.21875" customWidth="1"/>
    <col min="12034" max="12034" width="15.6640625" customWidth="1"/>
    <col min="12035" max="12035" width="16.88671875" customWidth="1"/>
    <col min="12036" max="12036" width="3.44140625" customWidth="1"/>
    <col min="12037" max="12037" width="17.109375" customWidth="1"/>
    <col min="12038" max="12038" width="15.44140625" customWidth="1"/>
    <col min="12039" max="12039" width="3.44140625" customWidth="1"/>
    <col min="12289" max="12289" width="29.21875" customWidth="1"/>
    <col min="12290" max="12290" width="15.6640625" customWidth="1"/>
    <col min="12291" max="12291" width="16.88671875" customWidth="1"/>
    <col min="12292" max="12292" width="3.44140625" customWidth="1"/>
    <col min="12293" max="12293" width="17.109375" customWidth="1"/>
    <col min="12294" max="12294" width="15.44140625" customWidth="1"/>
    <col min="12295" max="12295" width="3.44140625" customWidth="1"/>
    <col min="12545" max="12545" width="29.21875" customWidth="1"/>
    <col min="12546" max="12546" width="15.6640625" customWidth="1"/>
    <col min="12547" max="12547" width="16.88671875" customWidth="1"/>
    <col min="12548" max="12548" width="3.44140625" customWidth="1"/>
    <col min="12549" max="12549" width="17.109375" customWidth="1"/>
    <col min="12550" max="12550" width="15.44140625" customWidth="1"/>
    <col min="12551" max="12551" width="3.44140625" customWidth="1"/>
    <col min="12801" max="12801" width="29.21875" customWidth="1"/>
    <col min="12802" max="12802" width="15.6640625" customWidth="1"/>
    <col min="12803" max="12803" width="16.88671875" customWidth="1"/>
    <col min="12804" max="12804" width="3.44140625" customWidth="1"/>
    <col min="12805" max="12805" width="17.109375" customWidth="1"/>
    <col min="12806" max="12806" width="15.44140625" customWidth="1"/>
    <col min="12807" max="12807" width="3.44140625" customWidth="1"/>
    <col min="13057" max="13057" width="29.21875" customWidth="1"/>
    <col min="13058" max="13058" width="15.6640625" customWidth="1"/>
    <col min="13059" max="13059" width="16.88671875" customWidth="1"/>
    <col min="13060" max="13060" width="3.44140625" customWidth="1"/>
    <col min="13061" max="13061" width="17.109375" customWidth="1"/>
    <col min="13062" max="13062" width="15.44140625" customWidth="1"/>
    <col min="13063" max="13063" width="3.44140625" customWidth="1"/>
    <col min="13313" max="13313" width="29.21875" customWidth="1"/>
    <col min="13314" max="13314" width="15.6640625" customWidth="1"/>
    <col min="13315" max="13315" width="16.88671875" customWidth="1"/>
    <col min="13316" max="13316" width="3.44140625" customWidth="1"/>
    <col min="13317" max="13317" width="17.109375" customWidth="1"/>
    <col min="13318" max="13318" width="15.44140625" customWidth="1"/>
    <col min="13319" max="13319" width="3.44140625" customWidth="1"/>
    <col min="13569" max="13569" width="29.21875" customWidth="1"/>
    <col min="13570" max="13570" width="15.6640625" customWidth="1"/>
    <col min="13571" max="13571" width="16.88671875" customWidth="1"/>
    <col min="13572" max="13572" width="3.44140625" customWidth="1"/>
    <col min="13573" max="13573" width="17.109375" customWidth="1"/>
    <col min="13574" max="13574" width="15.44140625" customWidth="1"/>
    <col min="13575" max="13575" width="3.44140625" customWidth="1"/>
    <col min="13825" max="13825" width="29.21875" customWidth="1"/>
    <col min="13826" max="13826" width="15.6640625" customWidth="1"/>
    <col min="13827" max="13827" width="16.88671875" customWidth="1"/>
    <col min="13828" max="13828" width="3.44140625" customWidth="1"/>
    <col min="13829" max="13829" width="17.109375" customWidth="1"/>
    <col min="13830" max="13830" width="15.44140625" customWidth="1"/>
    <col min="13831" max="13831" width="3.44140625" customWidth="1"/>
    <col min="14081" max="14081" width="29.21875" customWidth="1"/>
    <col min="14082" max="14082" width="15.6640625" customWidth="1"/>
    <col min="14083" max="14083" width="16.88671875" customWidth="1"/>
    <col min="14084" max="14084" width="3.44140625" customWidth="1"/>
    <col min="14085" max="14085" width="17.109375" customWidth="1"/>
    <col min="14086" max="14086" width="15.44140625" customWidth="1"/>
    <col min="14087" max="14087" width="3.44140625" customWidth="1"/>
    <col min="14337" max="14337" width="29.21875" customWidth="1"/>
    <col min="14338" max="14338" width="15.6640625" customWidth="1"/>
    <col min="14339" max="14339" width="16.88671875" customWidth="1"/>
    <col min="14340" max="14340" width="3.44140625" customWidth="1"/>
    <col min="14341" max="14341" width="17.109375" customWidth="1"/>
    <col min="14342" max="14342" width="15.44140625" customWidth="1"/>
    <col min="14343" max="14343" width="3.44140625" customWidth="1"/>
    <col min="14593" max="14593" width="29.21875" customWidth="1"/>
    <col min="14594" max="14594" width="15.6640625" customWidth="1"/>
    <col min="14595" max="14595" width="16.88671875" customWidth="1"/>
    <col min="14596" max="14596" width="3.44140625" customWidth="1"/>
    <col min="14597" max="14597" width="17.109375" customWidth="1"/>
    <col min="14598" max="14598" width="15.44140625" customWidth="1"/>
    <col min="14599" max="14599" width="3.44140625" customWidth="1"/>
    <col min="14849" max="14849" width="29.21875" customWidth="1"/>
    <col min="14850" max="14850" width="15.6640625" customWidth="1"/>
    <col min="14851" max="14851" width="16.88671875" customWidth="1"/>
    <col min="14852" max="14852" width="3.44140625" customWidth="1"/>
    <col min="14853" max="14853" width="17.109375" customWidth="1"/>
    <col min="14854" max="14854" width="15.44140625" customWidth="1"/>
    <col min="14855" max="14855" width="3.44140625" customWidth="1"/>
    <col min="15105" max="15105" width="29.21875" customWidth="1"/>
    <col min="15106" max="15106" width="15.6640625" customWidth="1"/>
    <col min="15107" max="15107" width="16.88671875" customWidth="1"/>
    <col min="15108" max="15108" width="3.44140625" customWidth="1"/>
    <col min="15109" max="15109" width="17.109375" customWidth="1"/>
    <col min="15110" max="15110" width="15.44140625" customWidth="1"/>
    <col min="15111" max="15111" width="3.44140625" customWidth="1"/>
    <col min="15361" max="15361" width="29.21875" customWidth="1"/>
    <col min="15362" max="15362" width="15.6640625" customWidth="1"/>
    <col min="15363" max="15363" width="16.88671875" customWidth="1"/>
    <col min="15364" max="15364" width="3.44140625" customWidth="1"/>
    <col min="15365" max="15365" width="17.109375" customWidth="1"/>
    <col min="15366" max="15366" width="15.44140625" customWidth="1"/>
    <col min="15367" max="15367" width="3.44140625" customWidth="1"/>
    <col min="15617" max="15617" width="29.21875" customWidth="1"/>
    <col min="15618" max="15618" width="15.6640625" customWidth="1"/>
    <col min="15619" max="15619" width="16.88671875" customWidth="1"/>
    <col min="15620" max="15620" width="3.44140625" customWidth="1"/>
    <col min="15621" max="15621" width="17.109375" customWidth="1"/>
    <col min="15622" max="15622" width="15.44140625" customWidth="1"/>
    <col min="15623" max="15623" width="3.44140625" customWidth="1"/>
    <col min="15873" max="15873" width="29.21875" customWidth="1"/>
    <col min="15874" max="15874" width="15.6640625" customWidth="1"/>
    <col min="15875" max="15875" width="16.88671875" customWidth="1"/>
    <col min="15876" max="15876" width="3.44140625" customWidth="1"/>
    <col min="15877" max="15877" width="17.109375" customWidth="1"/>
    <col min="15878" max="15878" width="15.44140625" customWidth="1"/>
    <col min="15879" max="15879" width="3.44140625" customWidth="1"/>
    <col min="16129" max="16129" width="29.21875" customWidth="1"/>
    <col min="16130" max="16130" width="15.6640625" customWidth="1"/>
    <col min="16131" max="16131" width="16.88671875" customWidth="1"/>
    <col min="16132" max="16132" width="3.44140625" customWidth="1"/>
    <col min="16133" max="16133" width="17.109375" customWidth="1"/>
    <col min="16134" max="16134" width="15.44140625" customWidth="1"/>
    <col min="16135" max="16135" width="3.44140625" customWidth="1"/>
  </cols>
  <sheetData>
    <row r="1" spans="1:8" ht="21" x14ac:dyDescent="0.4">
      <c r="A1" s="1" t="s">
        <v>76</v>
      </c>
      <c r="B1" s="1"/>
      <c r="C1" s="1"/>
      <c r="D1" s="1"/>
      <c r="E1" s="1"/>
      <c r="F1" s="1"/>
      <c r="G1" s="1"/>
    </row>
    <row r="2" spans="1:8" ht="21" x14ac:dyDescent="0.4">
      <c r="A2" s="1" t="s">
        <v>1</v>
      </c>
      <c r="B2" s="1"/>
      <c r="C2" s="1"/>
      <c r="D2" s="1"/>
      <c r="E2" s="1"/>
      <c r="F2" s="1"/>
      <c r="G2" s="1"/>
    </row>
    <row r="3" spans="1:8" ht="15.6" x14ac:dyDescent="0.3">
      <c r="A3" s="72"/>
      <c r="B3" s="72"/>
      <c r="C3" s="72"/>
      <c r="D3" s="72"/>
      <c r="E3" s="72"/>
      <c r="F3" s="72"/>
      <c r="G3" s="72"/>
    </row>
    <row r="4" spans="1:8" ht="17.399999999999999" x14ac:dyDescent="0.3">
      <c r="A4" s="3" t="s">
        <v>184</v>
      </c>
      <c r="B4" s="3"/>
      <c r="C4" s="3"/>
      <c r="D4" s="3"/>
      <c r="E4" s="3"/>
      <c r="F4" s="3"/>
      <c r="G4" s="3"/>
    </row>
    <row r="5" spans="1:8" ht="17.399999999999999" x14ac:dyDescent="0.3">
      <c r="A5" s="3" t="s">
        <v>185</v>
      </c>
      <c r="B5" s="3"/>
      <c r="C5" s="3"/>
      <c r="D5" s="3"/>
      <c r="E5" s="3"/>
      <c r="F5" s="3"/>
      <c r="G5" s="3"/>
    </row>
    <row r="6" spans="1:8" ht="15" customHeight="1" x14ac:dyDescent="0.25">
      <c r="A6" s="4" t="s">
        <v>4</v>
      </c>
      <c r="B6" s="4"/>
      <c r="C6" s="4"/>
      <c r="D6" s="4"/>
      <c r="E6" s="4"/>
      <c r="F6" s="4"/>
      <c r="G6" s="4"/>
    </row>
    <row r="7" spans="1:8" ht="15" x14ac:dyDescent="0.25">
      <c r="B7" s="5"/>
      <c r="C7" s="5"/>
      <c r="D7" s="5"/>
      <c r="E7" s="5"/>
      <c r="F7" s="5"/>
      <c r="G7" s="5"/>
    </row>
    <row r="8" spans="1:8" ht="15.6" x14ac:dyDescent="0.3">
      <c r="A8" s="70"/>
      <c r="B8" s="41"/>
      <c r="C8" s="7" t="s">
        <v>5</v>
      </c>
      <c r="D8" s="59"/>
      <c r="E8" s="41"/>
      <c r="F8" s="7" t="s">
        <v>5</v>
      </c>
      <c r="G8" s="96"/>
      <c r="H8" s="296"/>
    </row>
    <row r="9" spans="1:8" ht="15.6" x14ac:dyDescent="0.3">
      <c r="A9" s="10" t="s">
        <v>186</v>
      </c>
      <c r="B9" s="11" t="s">
        <v>7</v>
      </c>
      <c r="C9" s="12" t="s">
        <v>8</v>
      </c>
      <c r="D9" s="61"/>
      <c r="E9" s="11" t="s">
        <v>9</v>
      </c>
      <c r="F9" s="12" t="s">
        <v>8</v>
      </c>
      <c r="G9" s="78"/>
      <c r="H9" s="296"/>
    </row>
    <row r="10" spans="1:8" ht="15.6" x14ac:dyDescent="0.3">
      <c r="A10" s="15"/>
      <c r="B10" s="24"/>
      <c r="C10" s="25"/>
      <c r="D10" s="64"/>
      <c r="E10" s="297"/>
      <c r="F10" s="25"/>
      <c r="G10" s="298"/>
      <c r="H10" s="296"/>
    </row>
    <row r="11" spans="1:8" ht="15.6" x14ac:dyDescent="0.3">
      <c r="A11" s="15" t="s">
        <v>187</v>
      </c>
      <c r="B11" s="16">
        <v>151812</v>
      </c>
      <c r="C11" s="17">
        <f>(B11/B$14)*100</f>
        <v>48.072502042444853</v>
      </c>
      <c r="D11" s="18" t="s">
        <v>11</v>
      </c>
      <c r="E11" s="19">
        <v>879756828</v>
      </c>
      <c r="F11" s="17">
        <f>(E11/E$14)*100</f>
        <v>33.122640824332493</v>
      </c>
      <c r="G11" s="20" t="s">
        <v>11</v>
      </c>
      <c r="H11" s="296"/>
    </row>
    <row r="12" spans="1:8" ht="15.6" x14ac:dyDescent="0.3">
      <c r="A12" s="15" t="s">
        <v>188</v>
      </c>
      <c r="B12" s="16">
        <v>163986</v>
      </c>
      <c r="C12" s="17">
        <f>(B12/B$14)*100</f>
        <v>51.927497957555147</v>
      </c>
      <c r="D12" s="22"/>
      <c r="E12" s="21">
        <v>1776302007</v>
      </c>
      <c r="F12" s="17">
        <f>(E12/E$14)*100</f>
        <v>66.877359175667507</v>
      </c>
      <c r="G12" s="23"/>
      <c r="H12" s="296"/>
    </row>
    <row r="13" spans="1:8" ht="15.6" x14ac:dyDescent="0.3">
      <c r="A13" s="65"/>
      <c r="B13" s="24"/>
      <c r="C13" s="25"/>
      <c r="D13" s="22"/>
      <c r="E13" s="24"/>
      <c r="F13" s="25"/>
      <c r="G13" s="23"/>
      <c r="H13" s="296"/>
    </row>
    <row r="14" spans="1:8" ht="15.6" x14ac:dyDescent="0.3">
      <c r="A14" s="27" t="s">
        <v>18</v>
      </c>
      <c r="B14" s="28">
        <f>B11+B12</f>
        <v>315798</v>
      </c>
      <c r="C14" s="299">
        <f>C11+C12</f>
        <v>100</v>
      </c>
      <c r="D14" s="191" t="s">
        <v>11</v>
      </c>
      <c r="E14" s="68">
        <f>E11+E12</f>
        <v>2656058835</v>
      </c>
      <c r="F14" s="299">
        <f>F11+F12</f>
        <v>100</v>
      </c>
      <c r="G14" s="32" t="s">
        <v>11</v>
      </c>
      <c r="H14" s="296"/>
    </row>
    <row r="15" spans="1:8" x14ac:dyDescent="0.25">
      <c r="A15" s="296"/>
      <c r="B15" s="212"/>
      <c r="C15" s="67"/>
      <c r="D15" s="22"/>
      <c r="E15" s="300"/>
      <c r="F15" s="67"/>
      <c r="G15" s="22"/>
      <c r="H15" s="296"/>
    </row>
    <row r="16" spans="1:8" x14ac:dyDescent="0.25">
      <c r="A16" s="296"/>
      <c r="B16" s="212"/>
      <c r="C16" s="67"/>
      <c r="D16" s="22"/>
      <c r="E16" s="300"/>
      <c r="F16" s="67"/>
      <c r="G16" s="22"/>
      <c r="H16" s="296"/>
    </row>
    <row r="17" spans="1:8" x14ac:dyDescent="0.25">
      <c r="A17" s="296"/>
      <c r="B17" s="212"/>
      <c r="C17" s="67"/>
      <c r="D17" s="22"/>
      <c r="E17" s="300"/>
      <c r="F17" s="67"/>
      <c r="G17" s="22"/>
      <c r="H17" s="296"/>
    </row>
    <row r="18" spans="1:8" ht="17.399999999999999" x14ac:dyDescent="0.3">
      <c r="A18" s="3" t="s">
        <v>189</v>
      </c>
      <c r="B18" s="3"/>
      <c r="C18" s="3"/>
      <c r="D18" s="3"/>
      <c r="E18" s="3"/>
      <c r="F18" s="3"/>
      <c r="G18" s="3"/>
      <c r="H18" s="296"/>
    </row>
    <row r="19" spans="1:8" ht="17.399999999999999" x14ac:dyDescent="0.3">
      <c r="A19" s="3" t="s">
        <v>190</v>
      </c>
      <c r="B19" s="3"/>
      <c r="C19" s="3"/>
      <c r="D19" s="3"/>
      <c r="E19" s="3"/>
      <c r="F19" s="3"/>
      <c r="G19" s="3"/>
      <c r="H19" s="296"/>
    </row>
    <row r="20" spans="1:8" ht="15" x14ac:dyDescent="0.25">
      <c r="A20" s="4" t="s">
        <v>4</v>
      </c>
      <c r="B20" s="4"/>
      <c r="C20" s="4"/>
      <c r="D20" s="4"/>
      <c r="E20" s="4"/>
      <c r="F20" s="4"/>
      <c r="G20" s="4"/>
      <c r="H20" s="296"/>
    </row>
    <row r="21" spans="1:8" ht="15.6" x14ac:dyDescent="0.3">
      <c r="A21" s="64"/>
      <c r="B21" s="151"/>
      <c r="C21" s="25"/>
      <c r="D21" s="64"/>
      <c r="E21" s="301"/>
      <c r="F21" s="25"/>
      <c r="G21" s="64"/>
      <c r="H21" s="296"/>
    </row>
    <row r="22" spans="1:8" ht="15.6" x14ac:dyDescent="0.3">
      <c r="A22" s="70"/>
      <c r="B22" s="41"/>
      <c r="C22" s="7" t="s">
        <v>5</v>
      </c>
      <c r="D22" s="59"/>
      <c r="E22" s="41"/>
      <c r="F22" s="7" t="s">
        <v>5</v>
      </c>
      <c r="G22" s="96"/>
      <c r="H22" s="296"/>
    </row>
    <row r="23" spans="1:8" ht="15.6" x14ac:dyDescent="0.3">
      <c r="A23" s="10" t="s">
        <v>6</v>
      </c>
      <c r="B23" s="11" t="s">
        <v>7</v>
      </c>
      <c r="C23" s="12" t="s">
        <v>8</v>
      </c>
      <c r="D23" s="61"/>
      <c r="E23" s="11" t="s">
        <v>9</v>
      </c>
      <c r="F23" s="12" t="s">
        <v>8</v>
      </c>
      <c r="G23" s="78"/>
      <c r="H23" s="296"/>
    </row>
    <row r="24" spans="1:8" ht="28.8" customHeight="1" x14ac:dyDescent="0.3">
      <c r="A24" s="15" t="s">
        <v>10</v>
      </c>
      <c r="B24" s="16">
        <v>4163</v>
      </c>
      <c r="C24" s="17">
        <f t="shared" ref="C24:C31" si="0">(B24/B$33)*100</f>
        <v>2.7422074671303984</v>
      </c>
      <c r="D24" s="18" t="s">
        <v>11</v>
      </c>
      <c r="E24" s="19">
        <v>53311858</v>
      </c>
      <c r="F24" s="17">
        <f t="shared" ref="F24:F31" si="1">(E24/E$33)*100</f>
        <v>6.0598402084808827</v>
      </c>
      <c r="G24" s="302" t="s">
        <v>11</v>
      </c>
      <c r="H24" s="296"/>
    </row>
    <row r="25" spans="1:8" ht="28.8" customHeight="1" x14ac:dyDescent="0.3">
      <c r="A25" s="15" t="s">
        <v>12</v>
      </c>
      <c r="B25" s="16">
        <v>24095</v>
      </c>
      <c r="C25" s="17">
        <f t="shared" si="0"/>
        <v>15.871604352752088</v>
      </c>
      <c r="D25" s="18"/>
      <c r="E25" s="21">
        <v>192272695</v>
      </c>
      <c r="F25" s="17">
        <f t="shared" si="1"/>
        <v>21.855209176052</v>
      </c>
      <c r="G25" s="302"/>
      <c r="H25" s="296"/>
    </row>
    <row r="26" spans="1:8" ht="28.8" customHeight="1" x14ac:dyDescent="0.3">
      <c r="A26" s="15" t="s">
        <v>16</v>
      </c>
      <c r="B26" s="16">
        <v>4105</v>
      </c>
      <c r="C26" s="17">
        <f t="shared" si="0"/>
        <v>2.7040023186572868</v>
      </c>
      <c r="D26" s="18"/>
      <c r="E26" s="21">
        <v>29394888</v>
      </c>
      <c r="F26" s="17">
        <f t="shared" si="1"/>
        <v>3.3412514759135239</v>
      </c>
      <c r="G26" s="302"/>
      <c r="H26" s="296"/>
    </row>
    <row r="27" spans="1:8" ht="28.8" customHeight="1" x14ac:dyDescent="0.3">
      <c r="A27" s="15" t="s">
        <v>98</v>
      </c>
      <c r="B27" s="16">
        <v>25561</v>
      </c>
      <c r="C27" s="17">
        <f t="shared" si="0"/>
        <v>16.837272415882804</v>
      </c>
      <c r="D27" s="18"/>
      <c r="E27" s="21">
        <v>103059311</v>
      </c>
      <c r="F27" s="17">
        <f t="shared" si="1"/>
        <v>11.714522436193016</v>
      </c>
      <c r="G27" s="302"/>
      <c r="H27" s="296"/>
    </row>
    <row r="28" spans="1:8" ht="28.8" customHeight="1" x14ac:dyDescent="0.3">
      <c r="A28" s="15" t="s">
        <v>109</v>
      </c>
      <c r="B28" s="16">
        <v>42941</v>
      </c>
      <c r="C28" s="17">
        <f t="shared" si="0"/>
        <v>28.285642768687584</v>
      </c>
      <c r="D28" s="18"/>
      <c r="E28" s="21">
        <v>183341141</v>
      </c>
      <c r="F28" s="17">
        <f t="shared" si="1"/>
        <v>20.839979317557511</v>
      </c>
      <c r="G28" s="302"/>
      <c r="H28" s="296"/>
    </row>
    <row r="29" spans="1:8" ht="28.8" customHeight="1" x14ac:dyDescent="0.3">
      <c r="A29" s="15" t="s">
        <v>14</v>
      </c>
      <c r="B29" s="16">
        <v>4420</v>
      </c>
      <c r="C29" s="17">
        <f t="shared" si="0"/>
        <v>2.9114957974336679</v>
      </c>
      <c r="D29" s="18"/>
      <c r="E29" s="21">
        <v>53347636</v>
      </c>
      <c r="F29" s="17">
        <f t="shared" si="1"/>
        <v>6.0639070140868512</v>
      </c>
      <c r="G29" s="302"/>
      <c r="H29" s="296"/>
    </row>
    <row r="30" spans="1:8" ht="28.8" customHeight="1" x14ac:dyDescent="0.3">
      <c r="A30" s="15" t="s">
        <v>15</v>
      </c>
      <c r="B30" s="16">
        <v>26819</v>
      </c>
      <c r="C30" s="17">
        <f t="shared" si="0"/>
        <v>17.665928912075461</v>
      </c>
      <c r="D30" s="18"/>
      <c r="E30" s="21">
        <v>154991392</v>
      </c>
      <c r="F30" s="17">
        <f t="shared" si="1"/>
        <v>17.617526464938106</v>
      </c>
      <c r="G30" s="302"/>
      <c r="H30" s="296"/>
    </row>
    <row r="31" spans="1:8" ht="28.8" customHeight="1" x14ac:dyDescent="0.3">
      <c r="A31" s="15" t="s">
        <v>17</v>
      </c>
      <c r="B31" s="16">
        <v>19708</v>
      </c>
      <c r="C31" s="17">
        <f t="shared" si="0"/>
        <v>12.981845967380709</v>
      </c>
      <c r="D31" s="22"/>
      <c r="E31" s="21">
        <v>110037907</v>
      </c>
      <c r="F31" s="17">
        <f t="shared" si="1"/>
        <v>12.507763906778113</v>
      </c>
      <c r="G31" s="23"/>
      <c r="H31" s="296"/>
    </row>
    <row r="32" spans="1:8" ht="15.6" x14ac:dyDescent="0.3">
      <c r="A32" s="15"/>
      <c r="B32" s="16"/>
      <c r="C32" s="17"/>
      <c r="D32" s="18"/>
      <c r="E32" s="303"/>
      <c r="F32" s="17"/>
      <c r="G32" s="302"/>
      <c r="H32" s="296"/>
    </row>
    <row r="33" spans="1:8" ht="15.6" x14ac:dyDescent="0.3">
      <c r="A33" s="27" t="s">
        <v>18</v>
      </c>
      <c r="B33" s="28">
        <f>SUM(B24:B31)</f>
        <v>151812</v>
      </c>
      <c r="C33" s="299">
        <f>SUM(C24:C31)</f>
        <v>100</v>
      </c>
      <c r="D33" s="191" t="s">
        <v>11</v>
      </c>
      <c r="E33" s="68">
        <f>SUM(E24:E31)</f>
        <v>879756828</v>
      </c>
      <c r="F33" s="299">
        <f>SUM(F24:F31)</f>
        <v>100</v>
      </c>
      <c r="G33" s="32" t="s">
        <v>11</v>
      </c>
      <c r="H33" s="296"/>
    </row>
    <row r="34" spans="1:8" x14ac:dyDescent="0.25">
      <c r="A34" s="296"/>
      <c r="B34" s="22"/>
      <c r="C34" s="67"/>
      <c r="D34" s="22"/>
      <c r="E34" s="22"/>
      <c r="F34" s="67"/>
      <c r="G34" s="22"/>
      <c r="H34" s="296"/>
    </row>
    <row r="35" spans="1:8" ht="15.6" x14ac:dyDescent="0.3">
      <c r="A35" s="64"/>
      <c r="B35" s="151"/>
      <c r="C35" s="25"/>
      <c r="D35" s="64"/>
      <c r="E35" s="301"/>
      <c r="F35" s="25"/>
      <c r="G35" s="64"/>
      <c r="H35" s="296"/>
    </row>
    <row r="36" spans="1:8" x14ac:dyDescent="0.25">
      <c r="A36" s="296"/>
      <c r="B36" s="212"/>
      <c r="C36" s="67"/>
      <c r="D36" s="22"/>
      <c r="E36" s="300"/>
      <c r="F36" s="67"/>
      <c r="G36" s="22"/>
      <c r="H36" s="296"/>
    </row>
    <row r="37" spans="1:8" x14ac:dyDescent="0.25">
      <c r="H37" s="296"/>
    </row>
  </sheetData>
  <mergeCells count="8">
    <mergeCell ref="A19:G19"/>
    <mergeCell ref="A20:G20"/>
    <mergeCell ref="A1:G1"/>
    <mergeCell ref="A2:G2"/>
    <mergeCell ref="A4:G4"/>
    <mergeCell ref="A5:G5"/>
    <mergeCell ref="A6:G6"/>
    <mergeCell ref="A18:G18"/>
  </mergeCells>
  <pageMargins left="0.7" right="0.7" top="0.75" bottom="0.75" header="0.3" footer="0.3"/>
  <pageSetup scale="91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sqref="A1:G1"/>
    </sheetView>
  </sheetViews>
  <sheetFormatPr defaultColWidth="9.109375" defaultRowHeight="13.2" x14ac:dyDescent="0.25"/>
  <cols>
    <col min="1" max="1" width="32" style="256" customWidth="1"/>
    <col min="2" max="2" width="15.6640625" style="256" customWidth="1"/>
    <col min="3" max="3" width="16.88671875" style="256" customWidth="1"/>
    <col min="4" max="4" width="3.44140625" style="256" customWidth="1"/>
    <col min="5" max="5" width="17.109375" style="256" customWidth="1"/>
    <col min="6" max="6" width="15.44140625" style="256" customWidth="1"/>
    <col min="7" max="7" width="3.44140625" style="256" customWidth="1"/>
    <col min="8" max="8" width="11.44140625" style="256" customWidth="1"/>
    <col min="9" max="9" width="9.6640625" style="255" bestFit="1" customWidth="1"/>
    <col min="10" max="256" width="9.109375" style="256"/>
    <col min="257" max="257" width="32" style="256" customWidth="1"/>
    <col min="258" max="258" width="15.6640625" style="256" customWidth="1"/>
    <col min="259" max="259" width="16.88671875" style="256" customWidth="1"/>
    <col min="260" max="260" width="3.44140625" style="256" customWidth="1"/>
    <col min="261" max="261" width="17.109375" style="256" customWidth="1"/>
    <col min="262" max="262" width="15.44140625" style="256" customWidth="1"/>
    <col min="263" max="263" width="3.44140625" style="256" customWidth="1"/>
    <col min="264" max="264" width="11.44140625" style="256" customWidth="1"/>
    <col min="265" max="265" width="9.6640625" style="256" bestFit="1" customWidth="1"/>
    <col min="266" max="512" width="9.109375" style="256"/>
    <col min="513" max="513" width="32" style="256" customWidth="1"/>
    <col min="514" max="514" width="15.6640625" style="256" customWidth="1"/>
    <col min="515" max="515" width="16.88671875" style="256" customWidth="1"/>
    <col min="516" max="516" width="3.44140625" style="256" customWidth="1"/>
    <col min="517" max="517" width="17.109375" style="256" customWidth="1"/>
    <col min="518" max="518" width="15.44140625" style="256" customWidth="1"/>
    <col min="519" max="519" width="3.44140625" style="256" customWidth="1"/>
    <col min="520" max="520" width="11.44140625" style="256" customWidth="1"/>
    <col min="521" max="521" width="9.6640625" style="256" bestFit="1" customWidth="1"/>
    <col min="522" max="768" width="9.109375" style="256"/>
    <col min="769" max="769" width="32" style="256" customWidth="1"/>
    <col min="770" max="770" width="15.6640625" style="256" customWidth="1"/>
    <col min="771" max="771" width="16.88671875" style="256" customWidth="1"/>
    <col min="772" max="772" width="3.44140625" style="256" customWidth="1"/>
    <col min="773" max="773" width="17.109375" style="256" customWidth="1"/>
    <col min="774" max="774" width="15.44140625" style="256" customWidth="1"/>
    <col min="775" max="775" width="3.44140625" style="256" customWidth="1"/>
    <col min="776" max="776" width="11.44140625" style="256" customWidth="1"/>
    <col min="777" max="777" width="9.6640625" style="256" bestFit="1" customWidth="1"/>
    <col min="778" max="1024" width="9.109375" style="256"/>
    <col min="1025" max="1025" width="32" style="256" customWidth="1"/>
    <col min="1026" max="1026" width="15.6640625" style="256" customWidth="1"/>
    <col min="1027" max="1027" width="16.88671875" style="256" customWidth="1"/>
    <col min="1028" max="1028" width="3.44140625" style="256" customWidth="1"/>
    <col min="1029" max="1029" width="17.109375" style="256" customWidth="1"/>
    <col min="1030" max="1030" width="15.44140625" style="256" customWidth="1"/>
    <col min="1031" max="1031" width="3.44140625" style="256" customWidth="1"/>
    <col min="1032" max="1032" width="11.44140625" style="256" customWidth="1"/>
    <col min="1033" max="1033" width="9.6640625" style="256" bestFit="1" customWidth="1"/>
    <col min="1034" max="1280" width="9.109375" style="256"/>
    <col min="1281" max="1281" width="32" style="256" customWidth="1"/>
    <col min="1282" max="1282" width="15.6640625" style="256" customWidth="1"/>
    <col min="1283" max="1283" width="16.88671875" style="256" customWidth="1"/>
    <col min="1284" max="1284" width="3.44140625" style="256" customWidth="1"/>
    <col min="1285" max="1285" width="17.109375" style="256" customWidth="1"/>
    <col min="1286" max="1286" width="15.44140625" style="256" customWidth="1"/>
    <col min="1287" max="1287" width="3.44140625" style="256" customWidth="1"/>
    <col min="1288" max="1288" width="11.44140625" style="256" customWidth="1"/>
    <col min="1289" max="1289" width="9.6640625" style="256" bestFit="1" customWidth="1"/>
    <col min="1290" max="1536" width="9.109375" style="256"/>
    <col min="1537" max="1537" width="32" style="256" customWidth="1"/>
    <col min="1538" max="1538" width="15.6640625" style="256" customWidth="1"/>
    <col min="1539" max="1539" width="16.88671875" style="256" customWidth="1"/>
    <col min="1540" max="1540" width="3.44140625" style="256" customWidth="1"/>
    <col min="1541" max="1541" width="17.109375" style="256" customWidth="1"/>
    <col min="1542" max="1542" width="15.44140625" style="256" customWidth="1"/>
    <col min="1543" max="1543" width="3.44140625" style="256" customWidth="1"/>
    <col min="1544" max="1544" width="11.44140625" style="256" customWidth="1"/>
    <col min="1545" max="1545" width="9.6640625" style="256" bestFit="1" customWidth="1"/>
    <col min="1546" max="1792" width="9.109375" style="256"/>
    <col min="1793" max="1793" width="32" style="256" customWidth="1"/>
    <col min="1794" max="1794" width="15.6640625" style="256" customWidth="1"/>
    <col min="1795" max="1795" width="16.88671875" style="256" customWidth="1"/>
    <col min="1796" max="1796" width="3.44140625" style="256" customWidth="1"/>
    <col min="1797" max="1797" width="17.109375" style="256" customWidth="1"/>
    <col min="1798" max="1798" width="15.44140625" style="256" customWidth="1"/>
    <col min="1799" max="1799" width="3.44140625" style="256" customWidth="1"/>
    <col min="1800" max="1800" width="11.44140625" style="256" customWidth="1"/>
    <col min="1801" max="1801" width="9.6640625" style="256" bestFit="1" customWidth="1"/>
    <col min="1802" max="2048" width="9.109375" style="256"/>
    <col min="2049" max="2049" width="32" style="256" customWidth="1"/>
    <col min="2050" max="2050" width="15.6640625" style="256" customWidth="1"/>
    <col min="2051" max="2051" width="16.88671875" style="256" customWidth="1"/>
    <col min="2052" max="2052" width="3.44140625" style="256" customWidth="1"/>
    <col min="2053" max="2053" width="17.109375" style="256" customWidth="1"/>
    <col min="2054" max="2054" width="15.44140625" style="256" customWidth="1"/>
    <col min="2055" max="2055" width="3.44140625" style="256" customWidth="1"/>
    <col min="2056" max="2056" width="11.44140625" style="256" customWidth="1"/>
    <col min="2057" max="2057" width="9.6640625" style="256" bestFit="1" customWidth="1"/>
    <col min="2058" max="2304" width="9.109375" style="256"/>
    <col min="2305" max="2305" width="32" style="256" customWidth="1"/>
    <col min="2306" max="2306" width="15.6640625" style="256" customWidth="1"/>
    <col min="2307" max="2307" width="16.88671875" style="256" customWidth="1"/>
    <col min="2308" max="2308" width="3.44140625" style="256" customWidth="1"/>
    <col min="2309" max="2309" width="17.109375" style="256" customWidth="1"/>
    <col min="2310" max="2310" width="15.44140625" style="256" customWidth="1"/>
    <col min="2311" max="2311" width="3.44140625" style="256" customWidth="1"/>
    <col min="2312" max="2312" width="11.44140625" style="256" customWidth="1"/>
    <col min="2313" max="2313" width="9.6640625" style="256" bestFit="1" customWidth="1"/>
    <col min="2314" max="2560" width="9.109375" style="256"/>
    <col min="2561" max="2561" width="32" style="256" customWidth="1"/>
    <col min="2562" max="2562" width="15.6640625" style="256" customWidth="1"/>
    <col min="2563" max="2563" width="16.88671875" style="256" customWidth="1"/>
    <col min="2564" max="2564" width="3.44140625" style="256" customWidth="1"/>
    <col min="2565" max="2565" width="17.109375" style="256" customWidth="1"/>
    <col min="2566" max="2566" width="15.44140625" style="256" customWidth="1"/>
    <col min="2567" max="2567" width="3.44140625" style="256" customWidth="1"/>
    <col min="2568" max="2568" width="11.44140625" style="256" customWidth="1"/>
    <col min="2569" max="2569" width="9.6640625" style="256" bestFit="1" customWidth="1"/>
    <col min="2570" max="2816" width="9.109375" style="256"/>
    <col min="2817" max="2817" width="32" style="256" customWidth="1"/>
    <col min="2818" max="2818" width="15.6640625" style="256" customWidth="1"/>
    <col min="2819" max="2819" width="16.88671875" style="256" customWidth="1"/>
    <col min="2820" max="2820" width="3.44140625" style="256" customWidth="1"/>
    <col min="2821" max="2821" width="17.109375" style="256" customWidth="1"/>
    <col min="2822" max="2822" width="15.44140625" style="256" customWidth="1"/>
    <col min="2823" max="2823" width="3.44140625" style="256" customWidth="1"/>
    <col min="2824" max="2824" width="11.44140625" style="256" customWidth="1"/>
    <col min="2825" max="2825" width="9.6640625" style="256" bestFit="1" customWidth="1"/>
    <col min="2826" max="3072" width="9.109375" style="256"/>
    <col min="3073" max="3073" width="32" style="256" customWidth="1"/>
    <col min="3074" max="3074" width="15.6640625" style="256" customWidth="1"/>
    <col min="3075" max="3075" width="16.88671875" style="256" customWidth="1"/>
    <col min="3076" max="3076" width="3.44140625" style="256" customWidth="1"/>
    <col min="3077" max="3077" width="17.109375" style="256" customWidth="1"/>
    <col min="3078" max="3078" width="15.44140625" style="256" customWidth="1"/>
    <col min="3079" max="3079" width="3.44140625" style="256" customWidth="1"/>
    <col min="3080" max="3080" width="11.44140625" style="256" customWidth="1"/>
    <col min="3081" max="3081" width="9.6640625" style="256" bestFit="1" customWidth="1"/>
    <col min="3082" max="3328" width="9.109375" style="256"/>
    <col min="3329" max="3329" width="32" style="256" customWidth="1"/>
    <col min="3330" max="3330" width="15.6640625" style="256" customWidth="1"/>
    <col min="3331" max="3331" width="16.88671875" style="256" customWidth="1"/>
    <col min="3332" max="3332" width="3.44140625" style="256" customWidth="1"/>
    <col min="3333" max="3333" width="17.109375" style="256" customWidth="1"/>
    <col min="3334" max="3334" width="15.44140625" style="256" customWidth="1"/>
    <col min="3335" max="3335" width="3.44140625" style="256" customWidth="1"/>
    <col min="3336" max="3336" width="11.44140625" style="256" customWidth="1"/>
    <col min="3337" max="3337" width="9.6640625" style="256" bestFit="1" customWidth="1"/>
    <col min="3338" max="3584" width="9.109375" style="256"/>
    <col min="3585" max="3585" width="32" style="256" customWidth="1"/>
    <col min="3586" max="3586" width="15.6640625" style="256" customWidth="1"/>
    <col min="3587" max="3587" width="16.88671875" style="256" customWidth="1"/>
    <col min="3588" max="3588" width="3.44140625" style="256" customWidth="1"/>
    <col min="3589" max="3589" width="17.109375" style="256" customWidth="1"/>
    <col min="3590" max="3590" width="15.44140625" style="256" customWidth="1"/>
    <col min="3591" max="3591" width="3.44140625" style="256" customWidth="1"/>
    <col min="3592" max="3592" width="11.44140625" style="256" customWidth="1"/>
    <col min="3593" max="3593" width="9.6640625" style="256" bestFit="1" customWidth="1"/>
    <col min="3594" max="3840" width="9.109375" style="256"/>
    <col min="3841" max="3841" width="32" style="256" customWidth="1"/>
    <col min="3842" max="3842" width="15.6640625" style="256" customWidth="1"/>
    <col min="3843" max="3843" width="16.88671875" style="256" customWidth="1"/>
    <col min="3844" max="3844" width="3.44140625" style="256" customWidth="1"/>
    <col min="3845" max="3845" width="17.109375" style="256" customWidth="1"/>
    <col min="3846" max="3846" width="15.44140625" style="256" customWidth="1"/>
    <col min="3847" max="3847" width="3.44140625" style="256" customWidth="1"/>
    <col min="3848" max="3848" width="11.44140625" style="256" customWidth="1"/>
    <col min="3849" max="3849" width="9.6640625" style="256" bestFit="1" customWidth="1"/>
    <col min="3850" max="4096" width="9.109375" style="256"/>
    <col min="4097" max="4097" width="32" style="256" customWidth="1"/>
    <col min="4098" max="4098" width="15.6640625" style="256" customWidth="1"/>
    <col min="4099" max="4099" width="16.88671875" style="256" customWidth="1"/>
    <col min="4100" max="4100" width="3.44140625" style="256" customWidth="1"/>
    <col min="4101" max="4101" width="17.109375" style="256" customWidth="1"/>
    <col min="4102" max="4102" width="15.44140625" style="256" customWidth="1"/>
    <col min="4103" max="4103" width="3.44140625" style="256" customWidth="1"/>
    <col min="4104" max="4104" width="11.44140625" style="256" customWidth="1"/>
    <col min="4105" max="4105" width="9.6640625" style="256" bestFit="1" customWidth="1"/>
    <col min="4106" max="4352" width="9.109375" style="256"/>
    <col min="4353" max="4353" width="32" style="256" customWidth="1"/>
    <col min="4354" max="4354" width="15.6640625" style="256" customWidth="1"/>
    <col min="4355" max="4355" width="16.88671875" style="256" customWidth="1"/>
    <col min="4356" max="4356" width="3.44140625" style="256" customWidth="1"/>
    <col min="4357" max="4357" width="17.109375" style="256" customWidth="1"/>
    <col min="4358" max="4358" width="15.44140625" style="256" customWidth="1"/>
    <col min="4359" max="4359" width="3.44140625" style="256" customWidth="1"/>
    <col min="4360" max="4360" width="11.44140625" style="256" customWidth="1"/>
    <col min="4361" max="4361" width="9.6640625" style="256" bestFit="1" customWidth="1"/>
    <col min="4362" max="4608" width="9.109375" style="256"/>
    <col min="4609" max="4609" width="32" style="256" customWidth="1"/>
    <col min="4610" max="4610" width="15.6640625" style="256" customWidth="1"/>
    <col min="4611" max="4611" width="16.88671875" style="256" customWidth="1"/>
    <col min="4612" max="4612" width="3.44140625" style="256" customWidth="1"/>
    <col min="4613" max="4613" width="17.109375" style="256" customWidth="1"/>
    <col min="4614" max="4614" width="15.44140625" style="256" customWidth="1"/>
    <col min="4615" max="4615" width="3.44140625" style="256" customWidth="1"/>
    <col min="4616" max="4616" width="11.44140625" style="256" customWidth="1"/>
    <col min="4617" max="4617" width="9.6640625" style="256" bestFit="1" customWidth="1"/>
    <col min="4618" max="4864" width="9.109375" style="256"/>
    <col min="4865" max="4865" width="32" style="256" customWidth="1"/>
    <col min="4866" max="4866" width="15.6640625" style="256" customWidth="1"/>
    <col min="4867" max="4867" width="16.88671875" style="256" customWidth="1"/>
    <col min="4868" max="4868" width="3.44140625" style="256" customWidth="1"/>
    <col min="4869" max="4869" width="17.109375" style="256" customWidth="1"/>
    <col min="4870" max="4870" width="15.44140625" style="256" customWidth="1"/>
    <col min="4871" max="4871" width="3.44140625" style="256" customWidth="1"/>
    <col min="4872" max="4872" width="11.44140625" style="256" customWidth="1"/>
    <col min="4873" max="4873" width="9.6640625" style="256" bestFit="1" customWidth="1"/>
    <col min="4874" max="5120" width="9.109375" style="256"/>
    <col min="5121" max="5121" width="32" style="256" customWidth="1"/>
    <col min="5122" max="5122" width="15.6640625" style="256" customWidth="1"/>
    <col min="5123" max="5123" width="16.88671875" style="256" customWidth="1"/>
    <col min="5124" max="5124" width="3.44140625" style="256" customWidth="1"/>
    <col min="5125" max="5125" width="17.109375" style="256" customWidth="1"/>
    <col min="5126" max="5126" width="15.44140625" style="256" customWidth="1"/>
    <col min="5127" max="5127" width="3.44140625" style="256" customWidth="1"/>
    <col min="5128" max="5128" width="11.44140625" style="256" customWidth="1"/>
    <col min="5129" max="5129" width="9.6640625" style="256" bestFit="1" customWidth="1"/>
    <col min="5130" max="5376" width="9.109375" style="256"/>
    <col min="5377" max="5377" width="32" style="256" customWidth="1"/>
    <col min="5378" max="5378" width="15.6640625" style="256" customWidth="1"/>
    <col min="5379" max="5379" width="16.88671875" style="256" customWidth="1"/>
    <col min="5380" max="5380" width="3.44140625" style="256" customWidth="1"/>
    <col min="5381" max="5381" width="17.109375" style="256" customWidth="1"/>
    <col min="5382" max="5382" width="15.44140625" style="256" customWidth="1"/>
    <col min="5383" max="5383" width="3.44140625" style="256" customWidth="1"/>
    <col min="5384" max="5384" width="11.44140625" style="256" customWidth="1"/>
    <col min="5385" max="5385" width="9.6640625" style="256" bestFit="1" customWidth="1"/>
    <col min="5386" max="5632" width="9.109375" style="256"/>
    <col min="5633" max="5633" width="32" style="256" customWidth="1"/>
    <col min="5634" max="5634" width="15.6640625" style="256" customWidth="1"/>
    <col min="5635" max="5635" width="16.88671875" style="256" customWidth="1"/>
    <col min="5636" max="5636" width="3.44140625" style="256" customWidth="1"/>
    <col min="5637" max="5637" width="17.109375" style="256" customWidth="1"/>
    <col min="5638" max="5638" width="15.44140625" style="256" customWidth="1"/>
    <col min="5639" max="5639" width="3.44140625" style="256" customWidth="1"/>
    <col min="5640" max="5640" width="11.44140625" style="256" customWidth="1"/>
    <col min="5641" max="5641" width="9.6640625" style="256" bestFit="1" customWidth="1"/>
    <col min="5642" max="5888" width="9.109375" style="256"/>
    <col min="5889" max="5889" width="32" style="256" customWidth="1"/>
    <col min="5890" max="5890" width="15.6640625" style="256" customWidth="1"/>
    <col min="5891" max="5891" width="16.88671875" style="256" customWidth="1"/>
    <col min="5892" max="5892" width="3.44140625" style="256" customWidth="1"/>
    <col min="5893" max="5893" width="17.109375" style="256" customWidth="1"/>
    <col min="5894" max="5894" width="15.44140625" style="256" customWidth="1"/>
    <col min="5895" max="5895" width="3.44140625" style="256" customWidth="1"/>
    <col min="5896" max="5896" width="11.44140625" style="256" customWidth="1"/>
    <col min="5897" max="5897" width="9.6640625" style="256" bestFit="1" customWidth="1"/>
    <col min="5898" max="6144" width="9.109375" style="256"/>
    <col min="6145" max="6145" width="32" style="256" customWidth="1"/>
    <col min="6146" max="6146" width="15.6640625" style="256" customWidth="1"/>
    <col min="6147" max="6147" width="16.88671875" style="256" customWidth="1"/>
    <col min="6148" max="6148" width="3.44140625" style="256" customWidth="1"/>
    <col min="6149" max="6149" width="17.109375" style="256" customWidth="1"/>
    <col min="6150" max="6150" width="15.44140625" style="256" customWidth="1"/>
    <col min="6151" max="6151" width="3.44140625" style="256" customWidth="1"/>
    <col min="6152" max="6152" width="11.44140625" style="256" customWidth="1"/>
    <col min="6153" max="6153" width="9.6640625" style="256" bestFit="1" customWidth="1"/>
    <col min="6154" max="6400" width="9.109375" style="256"/>
    <col min="6401" max="6401" width="32" style="256" customWidth="1"/>
    <col min="6402" max="6402" width="15.6640625" style="256" customWidth="1"/>
    <col min="6403" max="6403" width="16.88671875" style="256" customWidth="1"/>
    <col min="6404" max="6404" width="3.44140625" style="256" customWidth="1"/>
    <col min="6405" max="6405" width="17.109375" style="256" customWidth="1"/>
    <col min="6406" max="6406" width="15.44140625" style="256" customWidth="1"/>
    <col min="6407" max="6407" width="3.44140625" style="256" customWidth="1"/>
    <col min="6408" max="6408" width="11.44140625" style="256" customWidth="1"/>
    <col min="6409" max="6409" width="9.6640625" style="256" bestFit="1" customWidth="1"/>
    <col min="6410" max="6656" width="9.109375" style="256"/>
    <col min="6657" max="6657" width="32" style="256" customWidth="1"/>
    <col min="6658" max="6658" width="15.6640625" style="256" customWidth="1"/>
    <col min="6659" max="6659" width="16.88671875" style="256" customWidth="1"/>
    <col min="6660" max="6660" width="3.44140625" style="256" customWidth="1"/>
    <col min="6661" max="6661" width="17.109375" style="256" customWidth="1"/>
    <col min="6662" max="6662" width="15.44140625" style="256" customWidth="1"/>
    <col min="6663" max="6663" width="3.44140625" style="256" customWidth="1"/>
    <col min="6664" max="6664" width="11.44140625" style="256" customWidth="1"/>
    <col min="6665" max="6665" width="9.6640625" style="256" bestFit="1" customWidth="1"/>
    <col min="6666" max="6912" width="9.109375" style="256"/>
    <col min="6913" max="6913" width="32" style="256" customWidth="1"/>
    <col min="6914" max="6914" width="15.6640625" style="256" customWidth="1"/>
    <col min="6915" max="6915" width="16.88671875" style="256" customWidth="1"/>
    <col min="6916" max="6916" width="3.44140625" style="256" customWidth="1"/>
    <col min="6917" max="6917" width="17.109375" style="256" customWidth="1"/>
    <col min="6918" max="6918" width="15.44140625" style="256" customWidth="1"/>
    <col min="6919" max="6919" width="3.44140625" style="256" customWidth="1"/>
    <col min="6920" max="6920" width="11.44140625" style="256" customWidth="1"/>
    <col min="6921" max="6921" width="9.6640625" style="256" bestFit="1" customWidth="1"/>
    <col min="6922" max="7168" width="9.109375" style="256"/>
    <col min="7169" max="7169" width="32" style="256" customWidth="1"/>
    <col min="7170" max="7170" width="15.6640625" style="256" customWidth="1"/>
    <col min="7171" max="7171" width="16.88671875" style="256" customWidth="1"/>
    <col min="7172" max="7172" width="3.44140625" style="256" customWidth="1"/>
    <col min="7173" max="7173" width="17.109375" style="256" customWidth="1"/>
    <col min="7174" max="7174" width="15.44140625" style="256" customWidth="1"/>
    <col min="7175" max="7175" width="3.44140625" style="256" customWidth="1"/>
    <col min="7176" max="7176" width="11.44140625" style="256" customWidth="1"/>
    <col min="7177" max="7177" width="9.6640625" style="256" bestFit="1" customWidth="1"/>
    <col min="7178" max="7424" width="9.109375" style="256"/>
    <col min="7425" max="7425" width="32" style="256" customWidth="1"/>
    <col min="7426" max="7426" width="15.6640625" style="256" customWidth="1"/>
    <col min="7427" max="7427" width="16.88671875" style="256" customWidth="1"/>
    <col min="7428" max="7428" width="3.44140625" style="256" customWidth="1"/>
    <col min="7429" max="7429" width="17.109375" style="256" customWidth="1"/>
    <col min="7430" max="7430" width="15.44140625" style="256" customWidth="1"/>
    <col min="7431" max="7431" width="3.44140625" style="256" customWidth="1"/>
    <col min="7432" max="7432" width="11.44140625" style="256" customWidth="1"/>
    <col min="7433" max="7433" width="9.6640625" style="256" bestFit="1" customWidth="1"/>
    <col min="7434" max="7680" width="9.109375" style="256"/>
    <col min="7681" max="7681" width="32" style="256" customWidth="1"/>
    <col min="7682" max="7682" width="15.6640625" style="256" customWidth="1"/>
    <col min="7683" max="7683" width="16.88671875" style="256" customWidth="1"/>
    <col min="7684" max="7684" width="3.44140625" style="256" customWidth="1"/>
    <col min="7685" max="7685" width="17.109375" style="256" customWidth="1"/>
    <col min="7686" max="7686" width="15.44140625" style="256" customWidth="1"/>
    <col min="7687" max="7687" width="3.44140625" style="256" customWidth="1"/>
    <col min="7688" max="7688" width="11.44140625" style="256" customWidth="1"/>
    <col min="7689" max="7689" width="9.6640625" style="256" bestFit="1" customWidth="1"/>
    <col min="7690" max="7936" width="9.109375" style="256"/>
    <col min="7937" max="7937" width="32" style="256" customWidth="1"/>
    <col min="7938" max="7938" width="15.6640625" style="256" customWidth="1"/>
    <col min="7939" max="7939" width="16.88671875" style="256" customWidth="1"/>
    <col min="7940" max="7940" width="3.44140625" style="256" customWidth="1"/>
    <col min="7941" max="7941" width="17.109375" style="256" customWidth="1"/>
    <col min="7942" max="7942" width="15.44140625" style="256" customWidth="1"/>
    <col min="7943" max="7943" width="3.44140625" style="256" customWidth="1"/>
    <col min="7944" max="7944" width="11.44140625" style="256" customWidth="1"/>
    <col min="7945" max="7945" width="9.6640625" style="256" bestFit="1" customWidth="1"/>
    <col min="7946" max="8192" width="9.109375" style="256"/>
    <col min="8193" max="8193" width="32" style="256" customWidth="1"/>
    <col min="8194" max="8194" width="15.6640625" style="256" customWidth="1"/>
    <col min="8195" max="8195" width="16.88671875" style="256" customWidth="1"/>
    <col min="8196" max="8196" width="3.44140625" style="256" customWidth="1"/>
    <col min="8197" max="8197" width="17.109375" style="256" customWidth="1"/>
    <col min="8198" max="8198" width="15.44140625" style="256" customWidth="1"/>
    <col min="8199" max="8199" width="3.44140625" style="256" customWidth="1"/>
    <col min="8200" max="8200" width="11.44140625" style="256" customWidth="1"/>
    <col min="8201" max="8201" width="9.6640625" style="256" bestFit="1" customWidth="1"/>
    <col min="8202" max="8448" width="9.109375" style="256"/>
    <col min="8449" max="8449" width="32" style="256" customWidth="1"/>
    <col min="8450" max="8450" width="15.6640625" style="256" customWidth="1"/>
    <col min="8451" max="8451" width="16.88671875" style="256" customWidth="1"/>
    <col min="8452" max="8452" width="3.44140625" style="256" customWidth="1"/>
    <col min="8453" max="8453" width="17.109375" style="256" customWidth="1"/>
    <col min="8454" max="8454" width="15.44140625" style="256" customWidth="1"/>
    <col min="8455" max="8455" width="3.44140625" style="256" customWidth="1"/>
    <col min="8456" max="8456" width="11.44140625" style="256" customWidth="1"/>
    <col min="8457" max="8457" width="9.6640625" style="256" bestFit="1" customWidth="1"/>
    <col min="8458" max="8704" width="9.109375" style="256"/>
    <col min="8705" max="8705" width="32" style="256" customWidth="1"/>
    <col min="8706" max="8706" width="15.6640625" style="256" customWidth="1"/>
    <col min="8707" max="8707" width="16.88671875" style="256" customWidth="1"/>
    <col min="8708" max="8708" width="3.44140625" style="256" customWidth="1"/>
    <col min="8709" max="8709" width="17.109375" style="256" customWidth="1"/>
    <col min="8710" max="8710" width="15.44140625" style="256" customWidth="1"/>
    <col min="8711" max="8711" width="3.44140625" style="256" customWidth="1"/>
    <col min="8712" max="8712" width="11.44140625" style="256" customWidth="1"/>
    <col min="8713" max="8713" width="9.6640625" style="256" bestFit="1" customWidth="1"/>
    <col min="8714" max="8960" width="9.109375" style="256"/>
    <col min="8961" max="8961" width="32" style="256" customWidth="1"/>
    <col min="8962" max="8962" width="15.6640625" style="256" customWidth="1"/>
    <col min="8963" max="8963" width="16.88671875" style="256" customWidth="1"/>
    <col min="8964" max="8964" width="3.44140625" style="256" customWidth="1"/>
    <col min="8965" max="8965" width="17.109375" style="256" customWidth="1"/>
    <col min="8966" max="8966" width="15.44140625" style="256" customWidth="1"/>
    <col min="8967" max="8967" width="3.44140625" style="256" customWidth="1"/>
    <col min="8968" max="8968" width="11.44140625" style="256" customWidth="1"/>
    <col min="8969" max="8969" width="9.6640625" style="256" bestFit="1" customWidth="1"/>
    <col min="8970" max="9216" width="9.109375" style="256"/>
    <col min="9217" max="9217" width="32" style="256" customWidth="1"/>
    <col min="9218" max="9218" width="15.6640625" style="256" customWidth="1"/>
    <col min="9219" max="9219" width="16.88671875" style="256" customWidth="1"/>
    <col min="9220" max="9220" width="3.44140625" style="256" customWidth="1"/>
    <col min="9221" max="9221" width="17.109375" style="256" customWidth="1"/>
    <col min="9222" max="9222" width="15.44140625" style="256" customWidth="1"/>
    <col min="9223" max="9223" width="3.44140625" style="256" customWidth="1"/>
    <col min="9224" max="9224" width="11.44140625" style="256" customWidth="1"/>
    <col min="9225" max="9225" width="9.6640625" style="256" bestFit="1" customWidth="1"/>
    <col min="9226" max="9472" width="9.109375" style="256"/>
    <col min="9473" max="9473" width="32" style="256" customWidth="1"/>
    <col min="9474" max="9474" width="15.6640625" style="256" customWidth="1"/>
    <col min="9475" max="9475" width="16.88671875" style="256" customWidth="1"/>
    <col min="9476" max="9476" width="3.44140625" style="256" customWidth="1"/>
    <col min="9477" max="9477" width="17.109375" style="256" customWidth="1"/>
    <col min="9478" max="9478" width="15.44140625" style="256" customWidth="1"/>
    <col min="9479" max="9479" width="3.44140625" style="256" customWidth="1"/>
    <col min="9480" max="9480" width="11.44140625" style="256" customWidth="1"/>
    <col min="9481" max="9481" width="9.6640625" style="256" bestFit="1" customWidth="1"/>
    <col min="9482" max="9728" width="9.109375" style="256"/>
    <col min="9729" max="9729" width="32" style="256" customWidth="1"/>
    <col min="9730" max="9730" width="15.6640625" style="256" customWidth="1"/>
    <col min="9731" max="9731" width="16.88671875" style="256" customWidth="1"/>
    <col min="9732" max="9732" width="3.44140625" style="256" customWidth="1"/>
    <col min="9733" max="9733" width="17.109375" style="256" customWidth="1"/>
    <col min="9734" max="9734" width="15.44140625" style="256" customWidth="1"/>
    <col min="9735" max="9735" width="3.44140625" style="256" customWidth="1"/>
    <col min="9736" max="9736" width="11.44140625" style="256" customWidth="1"/>
    <col min="9737" max="9737" width="9.6640625" style="256" bestFit="1" customWidth="1"/>
    <col min="9738" max="9984" width="9.109375" style="256"/>
    <col min="9985" max="9985" width="32" style="256" customWidth="1"/>
    <col min="9986" max="9986" width="15.6640625" style="256" customWidth="1"/>
    <col min="9987" max="9987" width="16.88671875" style="256" customWidth="1"/>
    <col min="9988" max="9988" width="3.44140625" style="256" customWidth="1"/>
    <col min="9989" max="9989" width="17.109375" style="256" customWidth="1"/>
    <col min="9990" max="9990" width="15.44140625" style="256" customWidth="1"/>
    <col min="9991" max="9991" width="3.44140625" style="256" customWidth="1"/>
    <col min="9992" max="9992" width="11.44140625" style="256" customWidth="1"/>
    <col min="9993" max="9993" width="9.6640625" style="256" bestFit="1" customWidth="1"/>
    <col min="9994" max="10240" width="9.109375" style="256"/>
    <col min="10241" max="10241" width="32" style="256" customWidth="1"/>
    <col min="10242" max="10242" width="15.6640625" style="256" customWidth="1"/>
    <col min="10243" max="10243" width="16.88671875" style="256" customWidth="1"/>
    <col min="10244" max="10244" width="3.44140625" style="256" customWidth="1"/>
    <col min="10245" max="10245" width="17.109375" style="256" customWidth="1"/>
    <col min="10246" max="10246" width="15.44140625" style="256" customWidth="1"/>
    <col min="10247" max="10247" width="3.44140625" style="256" customWidth="1"/>
    <col min="10248" max="10248" width="11.44140625" style="256" customWidth="1"/>
    <col min="10249" max="10249" width="9.6640625" style="256" bestFit="1" customWidth="1"/>
    <col min="10250" max="10496" width="9.109375" style="256"/>
    <col min="10497" max="10497" width="32" style="256" customWidth="1"/>
    <col min="10498" max="10498" width="15.6640625" style="256" customWidth="1"/>
    <col min="10499" max="10499" width="16.88671875" style="256" customWidth="1"/>
    <col min="10500" max="10500" width="3.44140625" style="256" customWidth="1"/>
    <col min="10501" max="10501" width="17.109375" style="256" customWidth="1"/>
    <col min="10502" max="10502" width="15.44140625" style="256" customWidth="1"/>
    <col min="10503" max="10503" width="3.44140625" style="256" customWidth="1"/>
    <col min="10504" max="10504" width="11.44140625" style="256" customWidth="1"/>
    <col min="10505" max="10505" width="9.6640625" style="256" bestFit="1" customWidth="1"/>
    <col min="10506" max="10752" width="9.109375" style="256"/>
    <col min="10753" max="10753" width="32" style="256" customWidth="1"/>
    <col min="10754" max="10754" width="15.6640625" style="256" customWidth="1"/>
    <col min="10755" max="10755" width="16.88671875" style="256" customWidth="1"/>
    <col min="10756" max="10756" width="3.44140625" style="256" customWidth="1"/>
    <col min="10757" max="10757" width="17.109375" style="256" customWidth="1"/>
    <col min="10758" max="10758" width="15.44140625" style="256" customWidth="1"/>
    <col min="10759" max="10759" width="3.44140625" style="256" customWidth="1"/>
    <col min="10760" max="10760" width="11.44140625" style="256" customWidth="1"/>
    <col min="10761" max="10761" width="9.6640625" style="256" bestFit="1" customWidth="1"/>
    <col min="10762" max="11008" width="9.109375" style="256"/>
    <col min="11009" max="11009" width="32" style="256" customWidth="1"/>
    <col min="11010" max="11010" width="15.6640625" style="256" customWidth="1"/>
    <col min="11011" max="11011" width="16.88671875" style="256" customWidth="1"/>
    <col min="11012" max="11012" width="3.44140625" style="256" customWidth="1"/>
    <col min="11013" max="11013" width="17.109375" style="256" customWidth="1"/>
    <col min="11014" max="11014" width="15.44140625" style="256" customWidth="1"/>
    <col min="11015" max="11015" width="3.44140625" style="256" customWidth="1"/>
    <col min="11016" max="11016" width="11.44140625" style="256" customWidth="1"/>
    <col min="11017" max="11017" width="9.6640625" style="256" bestFit="1" customWidth="1"/>
    <col min="11018" max="11264" width="9.109375" style="256"/>
    <col min="11265" max="11265" width="32" style="256" customWidth="1"/>
    <col min="11266" max="11266" width="15.6640625" style="256" customWidth="1"/>
    <col min="11267" max="11267" width="16.88671875" style="256" customWidth="1"/>
    <col min="11268" max="11268" width="3.44140625" style="256" customWidth="1"/>
    <col min="11269" max="11269" width="17.109375" style="256" customWidth="1"/>
    <col min="11270" max="11270" width="15.44140625" style="256" customWidth="1"/>
    <col min="11271" max="11271" width="3.44140625" style="256" customWidth="1"/>
    <col min="11272" max="11272" width="11.44140625" style="256" customWidth="1"/>
    <col min="11273" max="11273" width="9.6640625" style="256" bestFit="1" customWidth="1"/>
    <col min="11274" max="11520" width="9.109375" style="256"/>
    <col min="11521" max="11521" width="32" style="256" customWidth="1"/>
    <col min="11522" max="11522" width="15.6640625" style="256" customWidth="1"/>
    <col min="11523" max="11523" width="16.88671875" style="256" customWidth="1"/>
    <col min="11524" max="11524" width="3.44140625" style="256" customWidth="1"/>
    <col min="11525" max="11525" width="17.109375" style="256" customWidth="1"/>
    <col min="11526" max="11526" width="15.44140625" style="256" customWidth="1"/>
    <col min="11527" max="11527" width="3.44140625" style="256" customWidth="1"/>
    <col min="11528" max="11528" width="11.44140625" style="256" customWidth="1"/>
    <col min="11529" max="11529" width="9.6640625" style="256" bestFit="1" customWidth="1"/>
    <col min="11530" max="11776" width="9.109375" style="256"/>
    <col min="11777" max="11777" width="32" style="256" customWidth="1"/>
    <col min="11778" max="11778" width="15.6640625" style="256" customWidth="1"/>
    <col min="11779" max="11779" width="16.88671875" style="256" customWidth="1"/>
    <col min="11780" max="11780" width="3.44140625" style="256" customWidth="1"/>
    <col min="11781" max="11781" width="17.109375" style="256" customWidth="1"/>
    <col min="11782" max="11782" width="15.44140625" style="256" customWidth="1"/>
    <col min="11783" max="11783" width="3.44140625" style="256" customWidth="1"/>
    <col min="11784" max="11784" width="11.44140625" style="256" customWidth="1"/>
    <col min="11785" max="11785" width="9.6640625" style="256" bestFit="1" customWidth="1"/>
    <col min="11786" max="12032" width="9.109375" style="256"/>
    <col min="12033" max="12033" width="32" style="256" customWidth="1"/>
    <col min="12034" max="12034" width="15.6640625" style="256" customWidth="1"/>
    <col min="12035" max="12035" width="16.88671875" style="256" customWidth="1"/>
    <col min="12036" max="12036" width="3.44140625" style="256" customWidth="1"/>
    <col min="12037" max="12037" width="17.109375" style="256" customWidth="1"/>
    <col min="12038" max="12038" width="15.44140625" style="256" customWidth="1"/>
    <col min="12039" max="12039" width="3.44140625" style="256" customWidth="1"/>
    <col min="12040" max="12040" width="11.44140625" style="256" customWidth="1"/>
    <col min="12041" max="12041" width="9.6640625" style="256" bestFit="1" customWidth="1"/>
    <col min="12042" max="12288" width="9.109375" style="256"/>
    <col min="12289" max="12289" width="32" style="256" customWidth="1"/>
    <col min="12290" max="12290" width="15.6640625" style="256" customWidth="1"/>
    <col min="12291" max="12291" width="16.88671875" style="256" customWidth="1"/>
    <col min="12292" max="12292" width="3.44140625" style="256" customWidth="1"/>
    <col min="12293" max="12293" width="17.109375" style="256" customWidth="1"/>
    <col min="12294" max="12294" width="15.44140625" style="256" customWidth="1"/>
    <col min="12295" max="12295" width="3.44140625" style="256" customWidth="1"/>
    <col min="12296" max="12296" width="11.44140625" style="256" customWidth="1"/>
    <col min="12297" max="12297" width="9.6640625" style="256" bestFit="1" customWidth="1"/>
    <col min="12298" max="12544" width="9.109375" style="256"/>
    <col min="12545" max="12545" width="32" style="256" customWidth="1"/>
    <col min="12546" max="12546" width="15.6640625" style="256" customWidth="1"/>
    <col min="12547" max="12547" width="16.88671875" style="256" customWidth="1"/>
    <col min="12548" max="12548" width="3.44140625" style="256" customWidth="1"/>
    <col min="12549" max="12549" width="17.109375" style="256" customWidth="1"/>
    <col min="12550" max="12550" width="15.44140625" style="256" customWidth="1"/>
    <col min="12551" max="12551" width="3.44140625" style="256" customWidth="1"/>
    <col min="12552" max="12552" width="11.44140625" style="256" customWidth="1"/>
    <col min="12553" max="12553" width="9.6640625" style="256" bestFit="1" customWidth="1"/>
    <col min="12554" max="12800" width="9.109375" style="256"/>
    <col min="12801" max="12801" width="32" style="256" customWidth="1"/>
    <col min="12802" max="12802" width="15.6640625" style="256" customWidth="1"/>
    <col min="12803" max="12803" width="16.88671875" style="256" customWidth="1"/>
    <col min="12804" max="12804" width="3.44140625" style="256" customWidth="1"/>
    <col min="12805" max="12805" width="17.109375" style="256" customWidth="1"/>
    <col min="12806" max="12806" width="15.44140625" style="256" customWidth="1"/>
    <col min="12807" max="12807" width="3.44140625" style="256" customWidth="1"/>
    <col min="12808" max="12808" width="11.44140625" style="256" customWidth="1"/>
    <col min="12809" max="12809" width="9.6640625" style="256" bestFit="1" customWidth="1"/>
    <col min="12810" max="13056" width="9.109375" style="256"/>
    <col min="13057" max="13057" width="32" style="256" customWidth="1"/>
    <col min="13058" max="13058" width="15.6640625" style="256" customWidth="1"/>
    <col min="13059" max="13059" width="16.88671875" style="256" customWidth="1"/>
    <col min="13060" max="13060" width="3.44140625" style="256" customWidth="1"/>
    <col min="13061" max="13061" width="17.109375" style="256" customWidth="1"/>
    <col min="13062" max="13062" width="15.44140625" style="256" customWidth="1"/>
    <col min="13063" max="13063" width="3.44140625" style="256" customWidth="1"/>
    <col min="13064" max="13064" width="11.44140625" style="256" customWidth="1"/>
    <col min="13065" max="13065" width="9.6640625" style="256" bestFit="1" customWidth="1"/>
    <col min="13066" max="13312" width="9.109375" style="256"/>
    <col min="13313" max="13313" width="32" style="256" customWidth="1"/>
    <col min="13314" max="13314" width="15.6640625" style="256" customWidth="1"/>
    <col min="13315" max="13315" width="16.88671875" style="256" customWidth="1"/>
    <col min="13316" max="13316" width="3.44140625" style="256" customWidth="1"/>
    <col min="13317" max="13317" width="17.109375" style="256" customWidth="1"/>
    <col min="13318" max="13318" width="15.44140625" style="256" customWidth="1"/>
    <col min="13319" max="13319" width="3.44140625" style="256" customWidth="1"/>
    <col min="13320" max="13320" width="11.44140625" style="256" customWidth="1"/>
    <col min="13321" max="13321" width="9.6640625" style="256" bestFit="1" customWidth="1"/>
    <col min="13322" max="13568" width="9.109375" style="256"/>
    <col min="13569" max="13569" width="32" style="256" customWidth="1"/>
    <col min="13570" max="13570" width="15.6640625" style="256" customWidth="1"/>
    <col min="13571" max="13571" width="16.88671875" style="256" customWidth="1"/>
    <col min="13572" max="13572" width="3.44140625" style="256" customWidth="1"/>
    <col min="13573" max="13573" width="17.109375" style="256" customWidth="1"/>
    <col min="13574" max="13574" width="15.44140625" style="256" customWidth="1"/>
    <col min="13575" max="13575" width="3.44140625" style="256" customWidth="1"/>
    <col min="13576" max="13576" width="11.44140625" style="256" customWidth="1"/>
    <col min="13577" max="13577" width="9.6640625" style="256" bestFit="1" customWidth="1"/>
    <col min="13578" max="13824" width="9.109375" style="256"/>
    <col min="13825" max="13825" width="32" style="256" customWidth="1"/>
    <col min="13826" max="13826" width="15.6640625" style="256" customWidth="1"/>
    <col min="13827" max="13827" width="16.88671875" style="256" customWidth="1"/>
    <col min="13828" max="13828" width="3.44140625" style="256" customWidth="1"/>
    <col min="13829" max="13829" width="17.109375" style="256" customWidth="1"/>
    <col min="13830" max="13830" width="15.44140625" style="256" customWidth="1"/>
    <col min="13831" max="13831" width="3.44140625" style="256" customWidth="1"/>
    <col min="13832" max="13832" width="11.44140625" style="256" customWidth="1"/>
    <col min="13833" max="13833" width="9.6640625" style="256" bestFit="1" customWidth="1"/>
    <col min="13834" max="14080" width="9.109375" style="256"/>
    <col min="14081" max="14081" width="32" style="256" customWidth="1"/>
    <col min="14082" max="14082" width="15.6640625" style="256" customWidth="1"/>
    <col min="14083" max="14083" width="16.88671875" style="256" customWidth="1"/>
    <col min="14084" max="14084" width="3.44140625" style="256" customWidth="1"/>
    <col min="14085" max="14085" width="17.109375" style="256" customWidth="1"/>
    <col min="14086" max="14086" width="15.44140625" style="256" customWidth="1"/>
    <col min="14087" max="14087" width="3.44140625" style="256" customWidth="1"/>
    <col min="14088" max="14088" width="11.44140625" style="256" customWidth="1"/>
    <col min="14089" max="14089" width="9.6640625" style="256" bestFit="1" customWidth="1"/>
    <col min="14090" max="14336" width="9.109375" style="256"/>
    <col min="14337" max="14337" width="32" style="256" customWidth="1"/>
    <col min="14338" max="14338" width="15.6640625" style="256" customWidth="1"/>
    <col min="14339" max="14339" width="16.88671875" style="256" customWidth="1"/>
    <col min="14340" max="14340" width="3.44140625" style="256" customWidth="1"/>
    <col min="14341" max="14341" width="17.109375" style="256" customWidth="1"/>
    <col min="14342" max="14342" width="15.44140625" style="256" customWidth="1"/>
    <col min="14343" max="14343" width="3.44140625" style="256" customWidth="1"/>
    <col min="14344" max="14344" width="11.44140625" style="256" customWidth="1"/>
    <col min="14345" max="14345" width="9.6640625" style="256" bestFit="1" customWidth="1"/>
    <col min="14346" max="14592" width="9.109375" style="256"/>
    <col min="14593" max="14593" width="32" style="256" customWidth="1"/>
    <col min="14594" max="14594" width="15.6640625" style="256" customWidth="1"/>
    <col min="14595" max="14595" width="16.88671875" style="256" customWidth="1"/>
    <col min="14596" max="14596" width="3.44140625" style="256" customWidth="1"/>
    <col min="14597" max="14597" width="17.109375" style="256" customWidth="1"/>
    <col min="14598" max="14598" width="15.44140625" style="256" customWidth="1"/>
    <col min="14599" max="14599" width="3.44140625" style="256" customWidth="1"/>
    <col min="14600" max="14600" width="11.44140625" style="256" customWidth="1"/>
    <col min="14601" max="14601" width="9.6640625" style="256" bestFit="1" customWidth="1"/>
    <col min="14602" max="14848" width="9.109375" style="256"/>
    <col min="14849" max="14849" width="32" style="256" customWidth="1"/>
    <col min="14850" max="14850" width="15.6640625" style="256" customWidth="1"/>
    <col min="14851" max="14851" width="16.88671875" style="256" customWidth="1"/>
    <col min="14852" max="14852" width="3.44140625" style="256" customWidth="1"/>
    <col min="14853" max="14853" width="17.109375" style="256" customWidth="1"/>
    <col min="14854" max="14854" width="15.44140625" style="256" customWidth="1"/>
    <col min="14855" max="14855" width="3.44140625" style="256" customWidth="1"/>
    <col min="14856" max="14856" width="11.44140625" style="256" customWidth="1"/>
    <col min="14857" max="14857" width="9.6640625" style="256" bestFit="1" customWidth="1"/>
    <col min="14858" max="15104" width="9.109375" style="256"/>
    <col min="15105" max="15105" width="32" style="256" customWidth="1"/>
    <col min="15106" max="15106" width="15.6640625" style="256" customWidth="1"/>
    <col min="15107" max="15107" width="16.88671875" style="256" customWidth="1"/>
    <col min="15108" max="15108" width="3.44140625" style="256" customWidth="1"/>
    <col min="15109" max="15109" width="17.109375" style="256" customWidth="1"/>
    <col min="15110" max="15110" width="15.44140625" style="256" customWidth="1"/>
    <col min="15111" max="15111" width="3.44140625" style="256" customWidth="1"/>
    <col min="15112" max="15112" width="11.44140625" style="256" customWidth="1"/>
    <col min="15113" max="15113" width="9.6640625" style="256" bestFit="1" customWidth="1"/>
    <col min="15114" max="15360" width="9.109375" style="256"/>
    <col min="15361" max="15361" width="32" style="256" customWidth="1"/>
    <col min="15362" max="15362" width="15.6640625" style="256" customWidth="1"/>
    <col min="15363" max="15363" width="16.88671875" style="256" customWidth="1"/>
    <col min="15364" max="15364" width="3.44140625" style="256" customWidth="1"/>
    <col min="15365" max="15365" width="17.109375" style="256" customWidth="1"/>
    <col min="15366" max="15366" width="15.44140625" style="256" customWidth="1"/>
    <col min="15367" max="15367" width="3.44140625" style="256" customWidth="1"/>
    <col min="15368" max="15368" width="11.44140625" style="256" customWidth="1"/>
    <col min="15369" max="15369" width="9.6640625" style="256" bestFit="1" customWidth="1"/>
    <col min="15370" max="15616" width="9.109375" style="256"/>
    <col min="15617" max="15617" width="32" style="256" customWidth="1"/>
    <col min="15618" max="15618" width="15.6640625" style="256" customWidth="1"/>
    <col min="15619" max="15619" width="16.88671875" style="256" customWidth="1"/>
    <col min="15620" max="15620" width="3.44140625" style="256" customWidth="1"/>
    <col min="15621" max="15621" width="17.109375" style="256" customWidth="1"/>
    <col min="15622" max="15622" width="15.44140625" style="256" customWidth="1"/>
    <col min="15623" max="15623" width="3.44140625" style="256" customWidth="1"/>
    <col min="15624" max="15624" width="11.44140625" style="256" customWidth="1"/>
    <col min="15625" max="15625" width="9.6640625" style="256" bestFit="1" customWidth="1"/>
    <col min="15626" max="15872" width="9.109375" style="256"/>
    <col min="15873" max="15873" width="32" style="256" customWidth="1"/>
    <col min="15874" max="15874" width="15.6640625" style="256" customWidth="1"/>
    <col min="15875" max="15875" width="16.88671875" style="256" customWidth="1"/>
    <col min="15876" max="15876" width="3.44140625" style="256" customWidth="1"/>
    <col min="15877" max="15877" width="17.109375" style="256" customWidth="1"/>
    <col min="15878" max="15878" width="15.44140625" style="256" customWidth="1"/>
    <col min="15879" max="15879" width="3.44140625" style="256" customWidth="1"/>
    <col min="15880" max="15880" width="11.44140625" style="256" customWidth="1"/>
    <col min="15881" max="15881" width="9.6640625" style="256" bestFit="1" customWidth="1"/>
    <col min="15882" max="16128" width="9.109375" style="256"/>
    <col min="16129" max="16129" width="32" style="256" customWidth="1"/>
    <col min="16130" max="16130" width="15.6640625" style="256" customWidth="1"/>
    <col min="16131" max="16131" width="16.88671875" style="256" customWidth="1"/>
    <col min="16132" max="16132" width="3.44140625" style="256" customWidth="1"/>
    <col min="16133" max="16133" width="17.109375" style="256" customWidth="1"/>
    <col min="16134" max="16134" width="15.44140625" style="256" customWidth="1"/>
    <col min="16135" max="16135" width="3.44140625" style="256" customWidth="1"/>
    <col min="16136" max="16136" width="11.44140625" style="256" customWidth="1"/>
    <col min="16137" max="16137" width="9.6640625" style="256" bestFit="1" customWidth="1"/>
    <col min="16138" max="16384" width="9.109375" style="256"/>
  </cols>
  <sheetData>
    <row r="1" spans="1:8" ht="21" x14ac:dyDescent="0.4">
      <c r="A1" s="253" t="s">
        <v>76</v>
      </c>
      <c r="B1" s="253"/>
      <c r="C1" s="253"/>
      <c r="D1" s="253"/>
      <c r="E1" s="253"/>
      <c r="F1" s="253"/>
      <c r="G1" s="253"/>
      <c r="H1" s="254"/>
    </row>
    <row r="2" spans="1:8" ht="21" x14ac:dyDescent="0.4">
      <c r="A2" s="253" t="s">
        <v>1</v>
      </c>
      <c r="B2" s="253"/>
      <c r="C2" s="253"/>
      <c r="D2" s="253"/>
      <c r="E2" s="253"/>
      <c r="F2" s="253"/>
      <c r="G2" s="253"/>
      <c r="H2" s="254"/>
    </row>
    <row r="3" spans="1:8" ht="21" x14ac:dyDescent="0.4">
      <c r="A3" s="254"/>
      <c r="B3" s="254"/>
      <c r="C3" s="254"/>
      <c r="D3" s="254"/>
      <c r="E3" s="254"/>
      <c r="F3" s="254"/>
      <c r="G3" s="254"/>
      <c r="H3" s="254"/>
    </row>
    <row r="4" spans="1:8" ht="21" x14ac:dyDescent="0.4">
      <c r="A4" s="3" t="s">
        <v>191</v>
      </c>
      <c r="B4" s="3"/>
      <c r="C4" s="3"/>
      <c r="D4" s="3"/>
      <c r="E4" s="3"/>
      <c r="F4" s="3"/>
      <c r="G4" s="254"/>
      <c r="H4" s="254"/>
    </row>
    <row r="5" spans="1:8" ht="21" x14ac:dyDescent="0.4">
      <c r="A5" s="3" t="s">
        <v>192</v>
      </c>
      <c r="B5" s="3"/>
      <c r="C5" s="3"/>
      <c r="D5" s="3"/>
      <c r="E5" s="3"/>
      <c r="F5" s="3"/>
      <c r="G5" s="254"/>
      <c r="H5" s="254"/>
    </row>
    <row r="6" spans="1:8" ht="21" x14ac:dyDescent="0.4">
      <c r="A6" s="4" t="s">
        <v>4</v>
      </c>
      <c r="B6" s="4"/>
      <c r="C6" s="4"/>
      <c r="D6" s="4"/>
      <c r="E6" s="4"/>
      <c r="F6" s="4"/>
      <c r="G6" s="254"/>
      <c r="H6" s="254"/>
    </row>
    <row r="7" spans="1:8" ht="21" x14ac:dyDescent="0.4">
      <c r="A7" s="296"/>
      <c r="B7" s="67"/>
      <c r="C7" s="22"/>
      <c r="D7" s="300"/>
      <c r="E7" s="67"/>
      <c r="F7" s="22"/>
      <c r="G7" s="254"/>
      <c r="H7" s="254"/>
    </row>
    <row r="8" spans="1:8" ht="21" x14ac:dyDescent="0.4">
      <c r="A8" s="70"/>
      <c r="B8" s="41"/>
      <c r="C8" s="7" t="s">
        <v>5</v>
      </c>
      <c r="D8" s="59"/>
      <c r="E8" s="41"/>
      <c r="F8" s="7" t="s">
        <v>5</v>
      </c>
      <c r="G8" s="96"/>
      <c r="H8" s="254"/>
    </row>
    <row r="9" spans="1:8" ht="21" x14ac:dyDescent="0.4">
      <c r="A9" s="10" t="s">
        <v>52</v>
      </c>
      <c r="B9" s="11" t="s">
        <v>7</v>
      </c>
      <c r="C9" s="12" t="s">
        <v>8</v>
      </c>
      <c r="D9" s="61"/>
      <c r="E9" s="11" t="s">
        <v>9</v>
      </c>
      <c r="F9" s="12" t="s">
        <v>8</v>
      </c>
      <c r="G9" s="78"/>
      <c r="H9" s="254"/>
    </row>
    <row r="10" spans="1:8" ht="28.8" customHeight="1" x14ac:dyDescent="0.4">
      <c r="A10" s="15" t="s">
        <v>153</v>
      </c>
      <c r="B10" s="16">
        <v>66769</v>
      </c>
      <c r="C10" s="17">
        <f>(B10/B$16)*100</f>
        <v>43.981371696572076</v>
      </c>
      <c r="D10" s="18" t="s">
        <v>11</v>
      </c>
      <c r="E10" s="19">
        <v>803286492</v>
      </c>
      <c r="F10" s="17">
        <f>(E10/E$16)*100</f>
        <v>91.307787052142345</v>
      </c>
      <c r="G10" s="302" t="s">
        <v>11</v>
      </c>
      <c r="H10" s="254"/>
    </row>
    <row r="11" spans="1:8" ht="28.8" customHeight="1" x14ac:dyDescent="0.4">
      <c r="A11" s="15" t="s">
        <v>154</v>
      </c>
      <c r="B11" s="16">
        <v>8881</v>
      </c>
      <c r="C11" s="17">
        <f>(B11/B$16)*100</f>
        <v>5.849998682581087</v>
      </c>
      <c r="D11" s="18"/>
      <c r="E11" s="21">
        <v>48942540</v>
      </c>
      <c r="F11" s="17">
        <f>(E11/E$16)*100</f>
        <v>5.563189552689451</v>
      </c>
      <c r="G11" s="302"/>
      <c r="H11" s="254"/>
    </row>
    <row r="12" spans="1:8" ht="28.8" customHeight="1" x14ac:dyDescent="0.4">
      <c r="A12" s="15" t="s">
        <v>155</v>
      </c>
      <c r="B12" s="16">
        <v>5058</v>
      </c>
      <c r="C12" s="17">
        <f>(B12/B$16)*100</f>
        <v>3.3317524306378945</v>
      </c>
      <c r="D12" s="18"/>
      <c r="E12" s="21">
        <v>9854066</v>
      </c>
      <c r="F12" s="17">
        <f>(E12/E$16)*100</f>
        <v>1.1200897424349519</v>
      </c>
      <c r="G12" s="302"/>
      <c r="H12" s="254"/>
    </row>
    <row r="13" spans="1:8" ht="28.8" customHeight="1" x14ac:dyDescent="0.4">
      <c r="A13" s="15" t="s">
        <v>156</v>
      </c>
      <c r="B13" s="16">
        <v>70950</v>
      </c>
      <c r="C13" s="17">
        <f>(B13/B$16)*100</f>
        <v>46.735435933918268</v>
      </c>
      <c r="D13" s="18"/>
      <c r="E13" s="21">
        <v>16907453</v>
      </c>
      <c r="F13" s="17">
        <f>(E13/E$16)*100</f>
        <v>1.9218325385684503</v>
      </c>
      <c r="G13" s="302"/>
      <c r="H13" s="254"/>
    </row>
    <row r="14" spans="1:8" ht="28.8" customHeight="1" x14ac:dyDescent="0.4">
      <c r="A14" s="15" t="s">
        <v>74</v>
      </c>
      <c r="B14" s="16">
        <v>154</v>
      </c>
      <c r="C14" s="17">
        <f>(B14/B$16)*100</f>
        <v>0.1014412562906753</v>
      </c>
      <c r="D14" s="22"/>
      <c r="E14" s="21">
        <v>766278</v>
      </c>
      <c r="F14" s="17">
        <f>(E14/E$16)*100</f>
        <v>8.7101114164809743E-2</v>
      </c>
      <c r="G14" s="23"/>
      <c r="H14" s="254"/>
    </row>
    <row r="15" spans="1:8" ht="21" x14ac:dyDescent="0.4">
      <c r="A15" s="15"/>
      <c r="B15" s="24"/>
      <c r="C15" s="25"/>
      <c r="D15" s="64"/>
      <c r="E15" s="297"/>
      <c r="F15" s="25"/>
      <c r="G15" s="298"/>
      <c r="H15" s="254"/>
    </row>
    <row r="16" spans="1:8" ht="21" x14ac:dyDescent="0.4">
      <c r="A16" s="27" t="s">
        <v>18</v>
      </c>
      <c r="B16" s="28">
        <f>SUM(B10:B14)</f>
        <v>151812</v>
      </c>
      <c r="C16" s="299">
        <f>SUM(C10:C14)</f>
        <v>99.999999999999986</v>
      </c>
      <c r="D16" s="191" t="s">
        <v>11</v>
      </c>
      <c r="E16" s="68">
        <f>SUM(E10:E14)</f>
        <v>879756829</v>
      </c>
      <c r="F16" s="299">
        <f>SUM(F10:F14)</f>
        <v>100.00000000000001</v>
      </c>
      <c r="G16" s="32" t="s">
        <v>11</v>
      </c>
      <c r="H16" s="254"/>
    </row>
    <row r="17" spans="1:9" ht="21" x14ac:dyDescent="0.4">
      <c r="A17" s="254"/>
      <c r="B17" s="254"/>
      <c r="C17" s="254"/>
      <c r="D17" s="254"/>
      <c r="E17" s="254"/>
      <c r="F17" s="254"/>
      <c r="G17" s="254"/>
      <c r="H17" s="254"/>
    </row>
    <row r="18" spans="1:9" ht="21" x14ac:dyDescent="0.4">
      <c r="A18" s="254"/>
      <c r="B18" s="254"/>
      <c r="C18" s="254"/>
      <c r="D18" s="254"/>
      <c r="E18" s="254"/>
      <c r="F18" s="254"/>
      <c r="G18" s="254"/>
      <c r="H18" s="254"/>
    </row>
    <row r="19" spans="1:9" ht="21" x14ac:dyDescent="0.4">
      <c r="A19" s="254"/>
      <c r="B19" s="254"/>
      <c r="C19" s="254"/>
      <c r="D19" s="254"/>
      <c r="E19" s="254"/>
      <c r="F19" s="254"/>
      <c r="G19" s="254"/>
      <c r="H19" s="254"/>
    </row>
    <row r="20" spans="1:9" ht="17.399999999999999" x14ac:dyDescent="0.3">
      <c r="A20" s="257" t="s">
        <v>193</v>
      </c>
      <c r="B20" s="257"/>
      <c r="C20" s="257"/>
      <c r="D20" s="257"/>
      <c r="E20" s="257"/>
      <c r="F20" s="257"/>
      <c r="G20" s="257"/>
      <c r="H20" s="258"/>
    </row>
    <row r="21" spans="1:9" ht="17.399999999999999" x14ac:dyDescent="0.3">
      <c r="A21" s="257" t="s">
        <v>194</v>
      </c>
      <c r="B21" s="257"/>
      <c r="C21" s="257"/>
      <c r="D21" s="257"/>
      <c r="E21" s="257"/>
      <c r="F21" s="257"/>
      <c r="G21" s="257"/>
      <c r="H21" s="258"/>
    </row>
    <row r="22" spans="1:9" ht="15" customHeight="1" x14ac:dyDescent="0.25">
      <c r="A22" s="259" t="s">
        <v>4</v>
      </c>
      <c r="B22" s="259"/>
      <c r="C22" s="259"/>
      <c r="D22" s="259"/>
      <c r="E22" s="259"/>
      <c r="F22" s="259"/>
      <c r="G22" s="259"/>
      <c r="H22" s="258"/>
    </row>
    <row r="23" spans="1:9" x14ac:dyDescent="0.25">
      <c r="A23" s="258"/>
      <c r="B23" s="258"/>
      <c r="C23" s="258"/>
      <c r="D23" s="258"/>
      <c r="E23" s="258"/>
      <c r="F23" s="258"/>
      <c r="G23" s="258"/>
      <c r="H23" s="258"/>
    </row>
    <row r="24" spans="1:9" ht="15.6" x14ac:dyDescent="0.3">
      <c r="A24" s="304"/>
      <c r="B24" s="261"/>
      <c r="C24" s="262" t="s">
        <v>5</v>
      </c>
      <c r="D24" s="263"/>
      <c r="E24" s="261"/>
      <c r="F24" s="262" t="s">
        <v>5</v>
      </c>
      <c r="G24" s="264"/>
    </row>
    <row r="25" spans="1:9" ht="15.6" x14ac:dyDescent="0.3">
      <c r="A25" s="265" t="s">
        <v>69</v>
      </c>
      <c r="B25" s="266" t="s">
        <v>7</v>
      </c>
      <c r="C25" s="267" t="s">
        <v>8</v>
      </c>
      <c r="D25" s="268"/>
      <c r="E25" s="266" t="s">
        <v>9</v>
      </c>
      <c r="F25" s="267" t="s">
        <v>8</v>
      </c>
      <c r="G25" s="269"/>
    </row>
    <row r="26" spans="1:9" ht="28.8" customHeight="1" x14ac:dyDescent="0.3">
      <c r="A26" s="274" t="s">
        <v>182</v>
      </c>
      <c r="B26" s="234">
        <v>17245</v>
      </c>
      <c r="C26" s="280">
        <f>(B26/B$30)*100</f>
        <v>11.359444576186336</v>
      </c>
      <c r="D26" s="235" t="s">
        <v>11</v>
      </c>
      <c r="E26" s="19">
        <v>333624374</v>
      </c>
      <c r="F26" s="281">
        <f>(E26/E$30)*100</f>
        <v>37.922339830933375</v>
      </c>
      <c r="G26" s="282" t="s">
        <v>11</v>
      </c>
    </row>
    <row r="27" spans="1:9" ht="28.8" customHeight="1" x14ac:dyDescent="0.3">
      <c r="A27" s="274" t="s">
        <v>73</v>
      </c>
      <c r="B27" s="234">
        <v>133635</v>
      </c>
      <c r="C27" s="280">
        <f>(B27/B$30)*100</f>
        <v>88.026638210418156</v>
      </c>
      <c r="D27" s="235"/>
      <c r="E27" s="21">
        <v>545244482</v>
      </c>
      <c r="F27" s="281">
        <f>(E27/E$30)*100</f>
        <v>61.976726368755166</v>
      </c>
      <c r="G27" s="282"/>
      <c r="I27" s="284"/>
    </row>
    <row r="28" spans="1:9" ht="28.8" customHeight="1" x14ac:dyDescent="0.3">
      <c r="A28" s="274" t="s">
        <v>74</v>
      </c>
      <c r="B28" s="234">
        <v>932</v>
      </c>
      <c r="C28" s="280">
        <f>(B28/B$30)*100</f>
        <v>0.61391721339551553</v>
      </c>
      <c r="D28" s="235"/>
      <c r="E28" s="21">
        <v>887972</v>
      </c>
      <c r="F28" s="281">
        <f>(E28/E$30)*100</f>
        <v>0.10093380031146516</v>
      </c>
      <c r="G28" s="282"/>
      <c r="I28" s="284"/>
    </row>
    <row r="29" spans="1:9" ht="15" x14ac:dyDescent="0.25">
      <c r="A29" s="289"/>
      <c r="B29" s="234"/>
      <c r="C29" s="280"/>
      <c r="D29" s="235"/>
      <c r="E29" s="199"/>
      <c r="F29" s="281"/>
      <c r="G29" s="282"/>
    </row>
    <row r="30" spans="1:9" ht="16.8" x14ac:dyDescent="0.3">
      <c r="A30" s="290" t="s">
        <v>18</v>
      </c>
      <c r="B30" s="237">
        <f>B26+B27+B28</f>
        <v>151812</v>
      </c>
      <c r="C30" s="291">
        <f>C26+C27+C28</f>
        <v>100</v>
      </c>
      <c r="D30" s="292" t="s">
        <v>11</v>
      </c>
      <c r="E30" s="68">
        <f>E26+E27+E28</f>
        <v>879756828</v>
      </c>
      <c r="F30" s="291">
        <f>F26+F27+F28</f>
        <v>100.00000000000001</v>
      </c>
      <c r="G30" s="293" t="s">
        <v>11</v>
      </c>
      <c r="H30" s="277"/>
    </row>
    <row r="31" spans="1:9" x14ac:dyDescent="0.25">
      <c r="C31" s="294"/>
      <c r="E31" s="283"/>
      <c r="F31" s="294"/>
    </row>
    <row r="32" spans="1:9" x14ac:dyDescent="0.25">
      <c r="A32" s="256" t="s">
        <v>183</v>
      </c>
      <c r="B32" s="295"/>
    </row>
  </sheetData>
  <mergeCells count="8">
    <mergeCell ref="A21:G21"/>
    <mergeCell ref="A22:G22"/>
    <mergeCell ref="A1:G1"/>
    <mergeCell ref="A2:G2"/>
    <mergeCell ref="A4:F4"/>
    <mergeCell ref="A5:F5"/>
    <mergeCell ref="A6:F6"/>
    <mergeCell ref="A20:G20"/>
  </mergeCells>
  <pageMargins left="0.7" right="0.7" top="0.75" bottom="0.75" header="0.3" footer="0.3"/>
  <pageSetup scale="88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workbookViewId="0">
      <selection sqref="A1:G1"/>
    </sheetView>
  </sheetViews>
  <sheetFormatPr defaultColWidth="9.109375" defaultRowHeight="13.2" x14ac:dyDescent="0.25"/>
  <cols>
    <col min="1" max="1" width="32" style="36" customWidth="1"/>
    <col min="2" max="2" width="15.6640625" style="36" customWidth="1"/>
    <col min="3" max="3" width="16.88671875" style="36" customWidth="1"/>
    <col min="4" max="4" width="3.33203125" style="36" customWidth="1"/>
    <col min="5" max="5" width="17.109375" style="36" customWidth="1"/>
    <col min="6" max="6" width="15.44140625" style="36" customWidth="1"/>
    <col min="7" max="7" width="3.44140625" style="36" customWidth="1"/>
    <col min="8" max="256" width="9.109375" style="36"/>
    <col min="257" max="257" width="32" style="36" customWidth="1"/>
    <col min="258" max="258" width="15.6640625" style="36" customWidth="1"/>
    <col min="259" max="259" width="16.88671875" style="36" customWidth="1"/>
    <col min="260" max="260" width="3.33203125" style="36" customWidth="1"/>
    <col min="261" max="261" width="17.109375" style="36" customWidth="1"/>
    <col min="262" max="262" width="15.44140625" style="36" customWidth="1"/>
    <col min="263" max="263" width="3.44140625" style="36" customWidth="1"/>
    <col min="264" max="512" width="9.109375" style="36"/>
    <col min="513" max="513" width="32" style="36" customWidth="1"/>
    <col min="514" max="514" width="15.6640625" style="36" customWidth="1"/>
    <col min="515" max="515" width="16.88671875" style="36" customWidth="1"/>
    <col min="516" max="516" width="3.33203125" style="36" customWidth="1"/>
    <col min="517" max="517" width="17.109375" style="36" customWidth="1"/>
    <col min="518" max="518" width="15.44140625" style="36" customWidth="1"/>
    <col min="519" max="519" width="3.44140625" style="36" customWidth="1"/>
    <col min="520" max="768" width="9.109375" style="36"/>
    <col min="769" max="769" width="32" style="36" customWidth="1"/>
    <col min="770" max="770" width="15.6640625" style="36" customWidth="1"/>
    <col min="771" max="771" width="16.88671875" style="36" customWidth="1"/>
    <col min="772" max="772" width="3.33203125" style="36" customWidth="1"/>
    <col min="773" max="773" width="17.109375" style="36" customWidth="1"/>
    <col min="774" max="774" width="15.44140625" style="36" customWidth="1"/>
    <col min="775" max="775" width="3.44140625" style="36" customWidth="1"/>
    <col min="776" max="1024" width="9.109375" style="36"/>
    <col min="1025" max="1025" width="32" style="36" customWidth="1"/>
    <col min="1026" max="1026" width="15.6640625" style="36" customWidth="1"/>
    <col min="1027" max="1027" width="16.88671875" style="36" customWidth="1"/>
    <col min="1028" max="1028" width="3.33203125" style="36" customWidth="1"/>
    <col min="1029" max="1029" width="17.109375" style="36" customWidth="1"/>
    <col min="1030" max="1030" width="15.44140625" style="36" customWidth="1"/>
    <col min="1031" max="1031" width="3.44140625" style="36" customWidth="1"/>
    <col min="1032" max="1280" width="9.109375" style="36"/>
    <col min="1281" max="1281" width="32" style="36" customWidth="1"/>
    <col min="1282" max="1282" width="15.6640625" style="36" customWidth="1"/>
    <col min="1283" max="1283" width="16.88671875" style="36" customWidth="1"/>
    <col min="1284" max="1284" width="3.33203125" style="36" customWidth="1"/>
    <col min="1285" max="1285" width="17.109375" style="36" customWidth="1"/>
    <col min="1286" max="1286" width="15.44140625" style="36" customWidth="1"/>
    <col min="1287" max="1287" width="3.44140625" style="36" customWidth="1"/>
    <col min="1288" max="1536" width="9.109375" style="36"/>
    <col min="1537" max="1537" width="32" style="36" customWidth="1"/>
    <col min="1538" max="1538" width="15.6640625" style="36" customWidth="1"/>
    <col min="1539" max="1539" width="16.88671875" style="36" customWidth="1"/>
    <col min="1540" max="1540" width="3.33203125" style="36" customWidth="1"/>
    <col min="1541" max="1541" width="17.109375" style="36" customWidth="1"/>
    <col min="1542" max="1542" width="15.44140625" style="36" customWidth="1"/>
    <col min="1543" max="1543" width="3.44140625" style="36" customWidth="1"/>
    <col min="1544" max="1792" width="9.109375" style="36"/>
    <col min="1793" max="1793" width="32" style="36" customWidth="1"/>
    <col min="1794" max="1794" width="15.6640625" style="36" customWidth="1"/>
    <col min="1795" max="1795" width="16.88671875" style="36" customWidth="1"/>
    <col min="1796" max="1796" width="3.33203125" style="36" customWidth="1"/>
    <col min="1797" max="1797" width="17.109375" style="36" customWidth="1"/>
    <col min="1798" max="1798" width="15.44140625" style="36" customWidth="1"/>
    <col min="1799" max="1799" width="3.44140625" style="36" customWidth="1"/>
    <col min="1800" max="2048" width="9.109375" style="36"/>
    <col min="2049" max="2049" width="32" style="36" customWidth="1"/>
    <col min="2050" max="2050" width="15.6640625" style="36" customWidth="1"/>
    <col min="2051" max="2051" width="16.88671875" style="36" customWidth="1"/>
    <col min="2052" max="2052" width="3.33203125" style="36" customWidth="1"/>
    <col min="2053" max="2053" width="17.109375" style="36" customWidth="1"/>
    <col min="2054" max="2054" width="15.44140625" style="36" customWidth="1"/>
    <col min="2055" max="2055" width="3.44140625" style="36" customWidth="1"/>
    <col min="2056" max="2304" width="9.109375" style="36"/>
    <col min="2305" max="2305" width="32" style="36" customWidth="1"/>
    <col min="2306" max="2306" width="15.6640625" style="36" customWidth="1"/>
    <col min="2307" max="2307" width="16.88671875" style="36" customWidth="1"/>
    <col min="2308" max="2308" width="3.33203125" style="36" customWidth="1"/>
    <col min="2309" max="2309" width="17.109375" style="36" customWidth="1"/>
    <col min="2310" max="2310" width="15.44140625" style="36" customWidth="1"/>
    <col min="2311" max="2311" width="3.44140625" style="36" customWidth="1"/>
    <col min="2312" max="2560" width="9.109375" style="36"/>
    <col min="2561" max="2561" width="32" style="36" customWidth="1"/>
    <col min="2562" max="2562" width="15.6640625" style="36" customWidth="1"/>
    <col min="2563" max="2563" width="16.88671875" style="36" customWidth="1"/>
    <col min="2564" max="2564" width="3.33203125" style="36" customWidth="1"/>
    <col min="2565" max="2565" width="17.109375" style="36" customWidth="1"/>
    <col min="2566" max="2566" width="15.44140625" style="36" customWidth="1"/>
    <col min="2567" max="2567" width="3.44140625" style="36" customWidth="1"/>
    <col min="2568" max="2816" width="9.109375" style="36"/>
    <col min="2817" max="2817" width="32" style="36" customWidth="1"/>
    <col min="2818" max="2818" width="15.6640625" style="36" customWidth="1"/>
    <col min="2819" max="2819" width="16.88671875" style="36" customWidth="1"/>
    <col min="2820" max="2820" width="3.33203125" style="36" customWidth="1"/>
    <col min="2821" max="2821" width="17.109375" style="36" customWidth="1"/>
    <col min="2822" max="2822" width="15.44140625" style="36" customWidth="1"/>
    <col min="2823" max="2823" width="3.44140625" style="36" customWidth="1"/>
    <col min="2824" max="3072" width="9.109375" style="36"/>
    <col min="3073" max="3073" width="32" style="36" customWidth="1"/>
    <col min="3074" max="3074" width="15.6640625" style="36" customWidth="1"/>
    <col min="3075" max="3075" width="16.88671875" style="36" customWidth="1"/>
    <col min="3076" max="3076" width="3.33203125" style="36" customWidth="1"/>
    <col min="3077" max="3077" width="17.109375" style="36" customWidth="1"/>
    <col min="3078" max="3078" width="15.44140625" style="36" customWidth="1"/>
    <col min="3079" max="3079" width="3.44140625" style="36" customWidth="1"/>
    <col min="3080" max="3328" width="9.109375" style="36"/>
    <col min="3329" max="3329" width="32" style="36" customWidth="1"/>
    <col min="3330" max="3330" width="15.6640625" style="36" customWidth="1"/>
    <col min="3331" max="3331" width="16.88671875" style="36" customWidth="1"/>
    <col min="3332" max="3332" width="3.33203125" style="36" customWidth="1"/>
    <col min="3333" max="3333" width="17.109375" style="36" customWidth="1"/>
    <col min="3334" max="3334" width="15.44140625" style="36" customWidth="1"/>
    <col min="3335" max="3335" width="3.44140625" style="36" customWidth="1"/>
    <col min="3336" max="3584" width="9.109375" style="36"/>
    <col min="3585" max="3585" width="32" style="36" customWidth="1"/>
    <col min="3586" max="3586" width="15.6640625" style="36" customWidth="1"/>
    <col min="3587" max="3587" width="16.88671875" style="36" customWidth="1"/>
    <col min="3588" max="3588" width="3.33203125" style="36" customWidth="1"/>
    <col min="3589" max="3589" width="17.109375" style="36" customWidth="1"/>
    <col min="3590" max="3590" width="15.44140625" style="36" customWidth="1"/>
    <col min="3591" max="3591" width="3.44140625" style="36" customWidth="1"/>
    <col min="3592" max="3840" width="9.109375" style="36"/>
    <col min="3841" max="3841" width="32" style="36" customWidth="1"/>
    <col min="3842" max="3842" width="15.6640625" style="36" customWidth="1"/>
    <col min="3843" max="3843" width="16.88671875" style="36" customWidth="1"/>
    <col min="3844" max="3844" width="3.33203125" style="36" customWidth="1"/>
    <col min="3845" max="3845" width="17.109375" style="36" customWidth="1"/>
    <col min="3846" max="3846" width="15.44140625" style="36" customWidth="1"/>
    <col min="3847" max="3847" width="3.44140625" style="36" customWidth="1"/>
    <col min="3848" max="4096" width="9.109375" style="36"/>
    <col min="4097" max="4097" width="32" style="36" customWidth="1"/>
    <col min="4098" max="4098" width="15.6640625" style="36" customWidth="1"/>
    <col min="4099" max="4099" width="16.88671875" style="36" customWidth="1"/>
    <col min="4100" max="4100" width="3.33203125" style="36" customWidth="1"/>
    <col min="4101" max="4101" width="17.109375" style="36" customWidth="1"/>
    <col min="4102" max="4102" width="15.44140625" style="36" customWidth="1"/>
    <col min="4103" max="4103" width="3.44140625" style="36" customWidth="1"/>
    <col min="4104" max="4352" width="9.109375" style="36"/>
    <col min="4353" max="4353" width="32" style="36" customWidth="1"/>
    <col min="4354" max="4354" width="15.6640625" style="36" customWidth="1"/>
    <col min="4355" max="4355" width="16.88671875" style="36" customWidth="1"/>
    <col min="4356" max="4356" width="3.33203125" style="36" customWidth="1"/>
    <col min="4357" max="4357" width="17.109375" style="36" customWidth="1"/>
    <col min="4358" max="4358" width="15.44140625" style="36" customWidth="1"/>
    <col min="4359" max="4359" width="3.44140625" style="36" customWidth="1"/>
    <col min="4360" max="4608" width="9.109375" style="36"/>
    <col min="4609" max="4609" width="32" style="36" customWidth="1"/>
    <col min="4610" max="4610" width="15.6640625" style="36" customWidth="1"/>
    <col min="4611" max="4611" width="16.88671875" style="36" customWidth="1"/>
    <col min="4612" max="4612" width="3.33203125" style="36" customWidth="1"/>
    <col min="4613" max="4613" width="17.109375" style="36" customWidth="1"/>
    <col min="4614" max="4614" width="15.44140625" style="36" customWidth="1"/>
    <col min="4615" max="4615" width="3.44140625" style="36" customWidth="1"/>
    <col min="4616" max="4864" width="9.109375" style="36"/>
    <col min="4865" max="4865" width="32" style="36" customWidth="1"/>
    <col min="4866" max="4866" width="15.6640625" style="36" customWidth="1"/>
    <col min="4867" max="4867" width="16.88671875" style="36" customWidth="1"/>
    <col min="4868" max="4868" width="3.33203125" style="36" customWidth="1"/>
    <col min="4869" max="4869" width="17.109375" style="36" customWidth="1"/>
    <col min="4870" max="4870" width="15.44140625" style="36" customWidth="1"/>
    <col min="4871" max="4871" width="3.44140625" style="36" customWidth="1"/>
    <col min="4872" max="5120" width="9.109375" style="36"/>
    <col min="5121" max="5121" width="32" style="36" customWidth="1"/>
    <col min="5122" max="5122" width="15.6640625" style="36" customWidth="1"/>
    <col min="5123" max="5123" width="16.88671875" style="36" customWidth="1"/>
    <col min="5124" max="5124" width="3.33203125" style="36" customWidth="1"/>
    <col min="5125" max="5125" width="17.109375" style="36" customWidth="1"/>
    <col min="5126" max="5126" width="15.44140625" style="36" customWidth="1"/>
    <col min="5127" max="5127" width="3.44140625" style="36" customWidth="1"/>
    <col min="5128" max="5376" width="9.109375" style="36"/>
    <col min="5377" max="5377" width="32" style="36" customWidth="1"/>
    <col min="5378" max="5378" width="15.6640625" style="36" customWidth="1"/>
    <col min="5379" max="5379" width="16.88671875" style="36" customWidth="1"/>
    <col min="5380" max="5380" width="3.33203125" style="36" customWidth="1"/>
    <col min="5381" max="5381" width="17.109375" style="36" customWidth="1"/>
    <col min="5382" max="5382" width="15.44140625" style="36" customWidth="1"/>
    <col min="5383" max="5383" width="3.44140625" style="36" customWidth="1"/>
    <col min="5384" max="5632" width="9.109375" style="36"/>
    <col min="5633" max="5633" width="32" style="36" customWidth="1"/>
    <col min="5634" max="5634" width="15.6640625" style="36" customWidth="1"/>
    <col min="5635" max="5635" width="16.88671875" style="36" customWidth="1"/>
    <col min="5636" max="5636" width="3.33203125" style="36" customWidth="1"/>
    <col min="5637" max="5637" width="17.109375" style="36" customWidth="1"/>
    <col min="5638" max="5638" width="15.44140625" style="36" customWidth="1"/>
    <col min="5639" max="5639" width="3.44140625" style="36" customWidth="1"/>
    <col min="5640" max="5888" width="9.109375" style="36"/>
    <col min="5889" max="5889" width="32" style="36" customWidth="1"/>
    <col min="5890" max="5890" width="15.6640625" style="36" customWidth="1"/>
    <col min="5891" max="5891" width="16.88671875" style="36" customWidth="1"/>
    <col min="5892" max="5892" width="3.33203125" style="36" customWidth="1"/>
    <col min="5893" max="5893" width="17.109375" style="36" customWidth="1"/>
    <col min="5894" max="5894" width="15.44140625" style="36" customWidth="1"/>
    <col min="5895" max="5895" width="3.44140625" style="36" customWidth="1"/>
    <col min="5896" max="6144" width="9.109375" style="36"/>
    <col min="6145" max="6145" width="32" style="36" customWidth="1"/>
    <col min="6146" max="6146" width="15.6640625" style="36" customWidth="1"/>
    <col min="6147" max="6147" width="16.88671875" style="36" customWidth="1"/>
    <col min="6148" max="6148" width="3.33203125" style="36" customWidth="1"/>
    <col min="6149" max="6149" width="17.109375" style="36" customWidth="1"/>
    <col min="6150" max="6150" width="15.44140625" style="36" customWidth="1"/>
    <col min="6151" max="6151" width="3.44140625" style="36" customWidth="1"/>
    <col min="6152" max="6400" width="9.109375" style="36"/>
    <col min="6401" max="6401" width="32" style="36" customWidth="1"/>
    <col min="6402" max="6402" width="15.6640625" style="36" customWidth="1"/>
    <col min="6403" max="6403" width="16.88671875" style="36" customWidth="1"/>
    <col min="6404" max="6404" width="3.33203125" style="36" customWidth="1"/>
    <col min="6405" max="6405" width="17.109375" style="36" customWidth="1"/>
    <col min="6406" max="6406" width="15.44140625" style="36" customWidth="1"/>
    <col min="6407" max="6407" width="3.44140625" style="36" customWidth="1"/>
    <col min="6408" max="6656" width="9.109375" style="36"/>
    <col min="6657" max="6657" width="32" style="36" customWidth="1"/>
    <col min="6658" max="6658" width="15.6640625" style="36" customWidth="1"/>
    <col min="6659" max="6659" width="16.88671875" style="36" customWidth="1"/>
    <col min="6660" max="6660" width="3.33203125" style="36" customWidth="1"/>
    <col min="6661" max="6661" width="17.109375" style="36" customWidth="1"/>
    <col min="6662" max="6662" width="15.44140625" style="36" customWidth="1"/>
    <col min="6663" max="6663" width="3.44140625" style="36" customWidth="1"/>
    <col min="6664" max="6912" width="9.109375" style="36"/>
    <col min="6913" max="6913" width="32" style="36" customWidth="1"/>
    <col min="6914" max="6914" width="15.6640625" style="36" customWidth="1"/>
    <col min="6915" max="6915" width="16.88671875" style="36" customWidth="1"/>
    <col min="6916" max="6916" width="3.33203125" style="36" customWidth="1"/>
    <col min="6917" max="6917" width="17.109375" style="36" customWidth="1"/>
    <col min="6918" max="6918" width="15.44140625" style="36" customWidth="1"/>
    <col min="6919" max="6919" width="3.44140625" style="36" customWidth="1"/>
    <col min="6920" max="7168" width="9.109375" style="36"/>
    <col min="7169" max="7169" width="32" style="36" customWidth="1"/>
    <col min="7170" max="7170" width="15.6640625" style="36" customWidth="1"/>
    <col min="7171" max="7171" width="16.88671875" style="36" customWidth="1"/>
    <col min="7172" max="7172" width="3.33203125" style="36" customWidth="1"/>
    <col min="7173" max="7173" width="17.109375" style="36" customWidth="1"/>
    <col min="7174" max="7174" width="15.44140625" style="36" customWidth="1"/>
    <col min="7175" max="7175" width="3.44140625" style="36" customWidth="1"/>
    <col min="7176" max="7424" width="9.109375" style="36"/>
    <col min="7425" max="7425" width="32" style="36" customWidth="1"/>
    <col min="7426" max="7426" width="15.6640625" style="36" customWidth="1"/>
    <col min="7427" max="7427" width="16.88671875" style="36" customWidth="1"/>
    <col min="7428" max="7428" width="3.33203125" style="36" customWidth="1"/>
    <col min="7429" max="7429" width="17.109375" style="36" customWidth="1"/>
    <col min="7430" max="7430" width="15.44140625" style="36" customWidth="1"/>
    <col min="7431" max="7431" width="3.44140625" style="36" customWidth="1"/>
    <col min="7432" max="7680" width="9.109375" style="36"/>
    <col min="7681" max="7681" width="32" style="36" customWidth="1"/>
    <col min="7682" max="7682" width="15.6640625" style="36" customWidth="1"/>
    <col min="7683" max="7683" width="16.88671875" style="36" customWidth="1"/>
    <col min="7684" max="7684" width="3.33203125" style="36" customWidth="1"/>
    <col min="7685" max="7685" width="17.109375" style="36" customWidth="1"/>
    <col min="7686" max="7686" width="15.44140625" style="36" customWidth="1"/>
    <col min="7687" max="7687" width="3.44140625" style="36" customWidth="1"/>
    <col min="7688" max="7936" width="9.109375" style="36"/>
    <col min="7937" max="7937" width="32" style="36" customWidth="1"/>
    <col min="7938" max="7938" width="15.6640625" style="36" customWidth="1"/>
    <col min="7939" max="7939" width="16.88671875" style="36" customWidth="1"/>
    <col min="7940" max="7940" width="3.33203125" style="36" customWidth="1"/>
    <col min="7941" max="7941" width="17.109375" style="36" customWidth="1"/>
    <col min="7942" max="7942" width="15.44140625" style="36" customWidth="1"/>
    <col min="7943" max="7943" width="3.44140625" style="36" customWidth="1"/>
    <col min="7944" max="8192" width="9.109375" style="36"/>
    <col min="8193" max="8193" width="32" style="36" customWidth="1"/>
    <col min="8194" max="8194" width="15.6640625" style="36" customWidth="1"/>
    <col min="8195" max="8195" width="16.88671875" style="36" customWidth="1"/>
    <col min="8196" max="8196" width="3.33203125" style="36" customWidth="1"/>
    <col min="8197" max="8197" width="17.109375" style="36" customWidth="1"/>
    <col min="8198" max="8198" width="15.44140625" style="36" customWidth="1"/>
    <col min="8199" max="8199" width="3.44140625" style="36" customWidth="1"/>
    <col min="8200" max="8448" width="9.109375" style="36"/>
    <col min="8449" max="8449" width="32" style="36" customWidth="1"/>
    <col min="8450" max="8450" width="15.6640625" style="36" customWidth="1"/>
    <col min="8451" max="8451" width="16.88671875" style="36" customWidth="1"/>
    <col min="8452" max="8452" width="3.33203125" style="36" customWidth="1"/>
    <col min="8453" max="8453" width="17.109375" style="36" customWidth="1"/>
    <col min="8454" max="8454" width="15.44140625" style="36" customWidth="1"/>
    <col min="8455" max="8455" width="3.44140625" style="36" customWidth="1"/>
    <col min="8456" max="8704" width="9.109375" style="36"/>
    <col min="8705" max="8705" width="32" style="36" customWidth="1"/>
    <col min="8706" max="8706" width="15.6640625" style="36" customWidth="1"/>
    <col min="8707" max="8707" width="16.88671875" style="36" customWidth="1"/>
    <col min="8708" max="8708" width="3.33203125" style="36" customWidth="1"/>
    <col min="8709" max="8709" width="17.109375" style="36" customWidth="1"/>
    <col min="8710" max="8710" width="15.44140625" style="36" customWidth="1"/>
    <col min="8711" max="8711" width="3.44140625" style="36" customWidth="1"/>
    <col min="8712" max="8960" width="9.109375" style="36"/>
    <col min="8961" max="8961" width="32" style="36" customWidth="1"/>
    <col min="8962" max="8962" width="15.6640625" style="36" customWidth="1"/>
    <col min="8963" max="8963" width="16.88671875" style="36" customWidth="1"/>
    <col min="8964" max="8964" width="3.33203125" style="36" customWidth="1"/>
    <col min="8965" max="8965" width="17.109375" style="36" customWidth="1"/>
    <col min="8966" max="8966" width="15.44140625" style="36" customWidth="1"/>
    <col min="8967" max="8967" width="3.44140625" style="36" customWidth="1"/>
    <col min="8968" max="9216" width="9.109375" style="36"/>
    <col min="9217" max="9217" width="32" style="36" customWidth="1"/>
    <col min="9218" max="9218" width="15.6640625" style="36" customWidth="1"/>
    <col min="9219" max="9219" width="16.88671875" style="36" customWidth="1"/>
    <col min="9220" max="9220" width="3.33203125" style="36" customWidth="1"/>
    <col min="9221" max="9221" width="17.109375" style="36" customWidth="1"/>
    <col min="9222" max="9222" width="15.44140625" style="36" customWidth="1"/>
    <col min="9223" max="9223" width="3.44140625" style="36" customWidth="1"/>
    <col min="9224" max="9472" width="9.109375" style="36"/>
    <col min="9473" max="9473" width="32" style="36" customWidth="1"/>
    <col min="9474" max="9474" width="15.6640625" style="36" customWidth="1"/>
    <col min="9475" max="9475" width="16.88671875" style="36" customWidth="1"/>
    <col min="9476" max="9476" width="3.33203125" style="36" customWidth="1"/>
    <col min="9477" max="9477" width="17.109375" style="36" customWidth="1"/>
    <col min="9478" max="9478" width="15.44140625" style="36" customWidth="1"/>
    <col min="9479" max="9479" width="3.44140625" style="36" customWidth="1"/>
    <col min="9480" max="9728" width="9.109375" style="36"/>
    <col min="9729" max="9729" width="32" style="36" customWidth="1"/>
    <col min="9730" max="9730" width="15.6640625" style="36" customWidth="1"/>
    <col min="9731" max="9731" width="16.88671875" style="36" customWidth="1"/>
    <col min="9732" max="9732" width="3.33203125" style="36" customWidth="1"/>
    <col min="9733" max="9733" width="17.109375" style="36" customWidth="1"/>
    <col min="9734" max="9734" width="15.44140625" style="36" customWidth="1"/>
    <col min="9735" max="9735" width="3.44140625" style="36" customWidth="1"/>
    <col min="9736" max="9984" width="9.109375" style="36"/>
    <col min="9985" max="9985" width="32" style="36" customWidth="1"/>
    <col min="9986" max="9986" width="15.6640625" style="36" customWidth="1"/>
    <col min="9987" max="9987" width="16.88671875" style="36" customWidth="1"/>
    <col min="9988" max="9988" width="3.33203125" style="36" customWidth="1"/>
    <col min="9989" max="9989" width="17.109375" style="36" customWidth="1"/>
    <col min="9990" max="9990" width="15.44140625" style="36" customWidth="1"/>
    <col min="9991" max="9991" width="3.44140625" style="36" customWidth="1"/>
    <col min="9992" max="10240" width="9.109375" style="36"/>
    <col min="10241" max="10241" width="32" style="36" customWidth="1"/>
    <col min="10242" max="10242" width="15.6640625" style="36" customWidth="1"/>
    <col min="10243" max="10243" width="16.88671875" style="36" customWidth="1"/>
    <col min="10244" max="10244" width="3.33203125" style="36" customWidth="1"/>
    <col min="10245" max="10245" width="17.109375" style="36" customWidth="1"/>
    <col min="10246" max="10246" width="15.44140625" style="36" customWidth="1"/>
    <col min="10247" max="10247" width="3.44140625" style="36" customWidth="1"/>
    <col min="10248" max="10496" width="9.109375" style="36"/>
    <col min="10497" max="10497" width="32" style="36" customWidth="1"/>
    <col min="10498" max="10498" width="15.6640625" style="36" customWidth="1"/>
    <col min="10499" max="10499" width="16.88671875" style="36" customWidth="1"/>
    <col min="10500" max="10500" width="3.33203125" style="36" customWidth="1"/>
    <col min="10501" max="10501" width="17.109375" style="36" customWidth="1"/>
    <col min="10502" max="10502" width="15.44140625" style="36" customWidth="1"/>
    <col min="10503" max="10503" width="3.44140625" style="36" customWidth="1"/>
    <col min="10504" max="10752" width="9.109375" style="36"/>
    <col min="10753" max="10753" width="32" style="36" customWidth="1"/>
    <col min="10754" max="10754" width="15.6640625" style="36" customWidth="1"/>
    <col min="10755" max="10755" width="16.88671875" style="36" customWidth="1"/>
    <col min="10756" max="10756" width="3.33203125" style="36" customWidth="1"/>
    <col min="10757" max="10757" width="17.109375" style="36" customWidth="1"/>
    <col min="10758" max="10758" width="15.44140625" style="36" customWidth="1"/>
    <col min="10759" max="10759" width="3.44140625" style="36" customWidth="1"/>
    <col min="10760" max="11008" width="9.109375" style="36"/>
    <col min="11009" max="11009" width="32" style="36" customWidth="1"/>
    <col min="11010" max="11010" width="15.6640625" style="36" customWidth="1"/>
    <col min="11011" max="11011" width="16.88671875" style="36" customWidth="1"/>
    <col min="11012" max="11012" width="3.33203125" style="36" customWidth="1"/>
    <col min="11013" max="11013" width="17.109375" style="36" customWidth="1"/>
    <col min="11014" max="11014" width="15.44140625" style="36" customWidth="1"/>
    <col min="11015" max="11015" width="3.44140625" style="36" customWidth="1"/>
    <col min="11016" max="11264" width="9.109375" style="36"/>
    <col min="11265" max="11265" width="32" style="36" customWidth="1"/>
    <col min="11266" max="11266" width="15.6640625" style="36" customWidth="1"/>
    <col min="11267" max="11267" width="16.88671875" style="36" customWidth="1"/>
    <col min="11268" max="11268" width="3.33203125" style="36" customWidth="1"/>
    <col min="11269" max="11269" width="17.109375" style="36" customWidth="1"/>
    <col min="11270" max="11270" width="15.44140625" style="36" customWidth="1"/>
    <col min="11271" max="11271" width="3.44140625" style="36" customWidth="1"/>
    <col min="11272" max="11520" width="9.109375" style="36"/>
    <col min="11521" max="11521" width="32" style="36" customWidth="1"/>
    <col min="11522" max="11522" width="15.6640625" style="36" customWidth="1"/>
    <col min="11523" max="11523" width="16.88671875" style="36" customWidth="1"/>
    <col min="11524" max="11524" width="3.33203125" style="36" customWidth="1"/>
    <col min="11525" max="11525" width="17.109375" style="36" customWidth="1"/>
    <col min="11526" max="11526" width="15.44140625" style="36" customWidth="1"/>
    <col min="11527" max="11527" width="3.44140625" style="36" customWidth="1"/>
    <col min="11528" max="11776" width="9.109375" style="36"/>
    <col min="11777" max="11777" width="32" style="36" customWidth="1"/>
    <col min="11778" max="11778" width="15.6640625" style="36" customWidth="1"/>
    <col min="11779" max="11779" width="16.88671875" style="36" customWidth="1"/>
    <col min="11780" max="11780" width="3.33203125" style="36" customWidth="1"/>
    <col min="11781" max="11781" width="17.109375" style="36" customWidth="1"/>
    <col min="11782" max="11782" width="15.44140625" style="36" customWidth="1"/>
    <col min="11783" max="11783" width="3.44140625" style="36" customWidth="1"/>
    <col min="11784" max="12032" width="9.109375" style="36"/>
    <col min="12033" max="12033" width="32" style="36" customWidth="1"/>
    <col min="12034" max="12034" width="15.6640625" style="36" customWidth="1"/>
    <col min="12035" max="12035" width="16.88671875" style="36" customWidth="1"/>
    <col min="12036" max="12036" width="3.33203125" style="36" customWidth="1"/>
    <col min="12037" max="12037" width="17.109375" style="36" customWidth="1"/>
    <col min="12038" max="12038" width="15.44140625" style="36" customWidth="1"/>
    <col min="12039" max="12039" width="3.44140625" style="36" customWidth="1"/>
    <col min="12040" max="12288" width="9.109375" style="36"/>
    <col min="12289" max="12289" width="32" style="36" customWidth="1"/>
    <col min="12290" max="12290" width="15.6640625" style="36" customWidth="1"/>
    <col min="12291" max="12291" width="16.88671875" style="36" customWidth="1"/>
    <col min="12292" max="12292" width="3.33203125" style="36" customWidth="1"/>
    <col min="12293" max="12293" width="17.109375" style="36" customWidth="1"/>
    <col min="12294" max="12294" width="15.44140625" style="36" customWidth="1"/>
    <col min="12295" max="12295" width="3.44140625" style="36" customWidth="1"/>
    <col min="12296" max="12544" width="9.109375" style="36"/>
    <col min="12545" max="12545" width="32" style="36" customWidth="1"/>
    <col min="12546" max="12546" width="15.6640625" style="36" customWidth="1"/>
    <col min="12547" max="12547" width="16.88671875" style="36" customWidth="1"/>
    <col min="12548" max="12548" width="3.33203125" style="36" customWidth="1"/>
    <col min="12549" max="12549" width="17.109375" style="36" customWidth="1"/>
    <col min="12550" max="12550" width="15.44140625" style="36" customWidth="1"/>
    <col min="12551" max="12551" width="3.44140625" style="36" customWidth="1"/>
    <col min="12552" max="12800" width="9.109375" style="36"/>
    <col min="12801" max="12801" width="32" style="36" customWidth="1"/>
    <col min="12802" max="12802" width="15.6640625" style="36" customWidth="1"/>
    <col min="12803" max="12803" width="16.88671875" style="36" customWidth="1"/>
    <col min="12804" max="12804" width="3.33203125" style="36" customWidth="1"/>
    <col min="12805" max="12805" width="17.109375" style="36" customWidth="1"/>
    <col min="12806" max="12806" width="15.44140625" style="36" customWidth="1"/>
    <col min="12807" max="12807" width="3.44140625" style="36" customWidth="1"/>
    <col min="12808" max="13056" width="9.109375" style="36"/>
    <col min="13057" max="13057" width="32" style="36" customWidth="1"/>
    <col min="13058" max="13058" width="15.6640625" style="36" customWidth="1"/>
    <col min="13059" max="13059" width="16.88671875" style="36" customWidth="1"/>
    <col min="13060" max="13060" width="3.33203125" style="36" customWidth="1"/>
    <col min="13061" max="13061" width="17.109375" style="36" customWidth="1"/>
    <col min="13062" max="13062" width="15.44140625" style="36" customWidth="1"/>
    <col min="13063" max="13063" width="3.44140625" style="36" customWidth="1"/>
    <col min="13064" max="13312" width="9.109375" style="36"/>
    <col min="13313" max="13313" width="32" style="36" customWidth="1"/>
    <col min="13314" max="13314" width="15.6640625" style="36" customWidth="1"/>
    <col min="13315" max="13315" width="16.88671875" style="36" customWidth="1"/>
    <col min="13316" max="13316" width="3.33203125" style="36" customWidth="1"/>
    <col min="13317" max="13317" width="17.109375" style="36" customWidth="1"/>
    <col min="13318" max="13318" width="15.44140625" style="36" customWidth="1"/>
    <col min="13319" max="13319" width="3.44140625" style="36" customWidth="1"/>
    <col min="13320" max="13568" width="9.109375" style="36"/>
    <col min="13569" max="13569" width="32" style="36" customWidth="1"/>
    <col min="13570" max="13570" width="15.6640625" style="36" customWidth="1"/>
    <col min="13571" max="13571" width="16.88671875" style="36" customWidth="1"/>
    <col min="13572" max="13572" width="3.33203125" style="36" customWidth="1"/>
    <col min="13573" max="13573" width="17.109375" style="36" customWidth="1"/>
    <col min="13574" max="13574" width="15.44140625" style="36" customWidth="1"/>
    <col min="13575" max="13575" width="3.44140625" style="36" customWidth="1"/>
    <col min="13576" max="13824" width="9.109375" style="36"/>
    <col min="13825" max="13825" width="32" style="36" customWidth="1"/>
    <col min="13826" max="13826" width="15.6640625" style="36" customWidth="1"/>
    <col min="13827" max="13827" width="16.88671875" style="36" customWidth="1"/>
    <col min="13828" max="13828" width="3.33203125" style="36" customWidth="1"/>
    <col min="13829" max="13829" width="17.109375" style="36" customWidth="1"/>
    <col min="13830" max="13830" width="15.44140625" style="36" customWidth="1"/>
    <col min="13831" max="13831" width="3.44140625" style="36" customWidth="1"/>
    <col min="13832" max="14080" width="9.109375" style="36"/>
    <col min="14081" max="14081" width="32" style="36" customWidth="1"/>
    <col min="14082" max="14082" width="15.6640625" style="36" customWidth="1"/>
    <col min="14083" max="14083" width="16.88671875" style="36" customWidth="1"/>
    <col min="14084" max="14084" width="3.33203125" style="36" customWidth="1"/>
    <col min="14085" max="14085" width="17.109375" style="36" customWidth="1"/>
    <col min="14086" max="14086" width="15.44140625" style="36" customWidth="1"/>
    <col min="14087" max="14087" width="3.44140625" style="36" customWidth="1"/>
    <col min="14088" max="14336" width="9.109375" style="36"/>
    <col min="14337" max="14337" width="32" style="36" customWidth="1"/>
    <col min="14338" max="14338" width="15.6640625" style="36" customWidth="1"/>
    <col min="14339" max="14339" width="16.88671875" style="36" customWidth="1"/>
    <col min="14340" max="14340" width="3.33203125" style="36" customWidth="1"/>
    <col min="14341" max="14341" width="17.109375" style="36" customWidth="1"/>
    <col min="14342" max="14342" width="15.44140625" style="36" customWidth="1"/>
    <col min="14343" max="14343" width="3.44140625" style="36" customWidth="1"/>
    <col min="14344" max="14592" width="9.109375" style="36"/>
    <col min="14593" max="14593" width="32" style="36" customWidth="1"/>
    <col min="14594" max="14594" width="15.6640625" style="36" customWidth="1"/>
    <col min="14595" max="14595" width="16.88671875" style="36" customWidth="1"/>
    <col min="14596" max="14596" width="3.33203125" style="36" customWidth="1"/>
    <col min="14597" max="14597" width="17.109375" style="36" customWidth="1"/>
    <col min="14598" max="14598" width="15.44140625" style="36" customWidth="1"/>
    <col min="14599" max="14599" width="3.44140625" style="36" customWidth="1"/>
    <col min="14600" max="14848" width="9.109375" style="36"/>
    <col min="14849" max="14849" width="32" style="36" customWidth="1"/>
    <col min="14850" max="14850" width="15.6640625" style="36" customWidth="1"/>
    <col min="14851" max="14851" width="16.88671875" style="36" customWidth="1"/>
    <col min="14852" max="14852" width="3.33203125" style="36" customWidth="1"/>
    <col min="14853" max="14853" width="17.109375" style="36" customWidth="1"/>
    <col min="14854" max="14854" width="15.44140625" style="36" customWidth="1"/>
    <col min="14855" max="14855" width="3.44140625" style="36" customWidth="1"/>
    <col min="14856" max="15104" width="9.109375" style="36"/>
    <col min="15105" max="15105" width="32" style="36" customWidth="1"/>
    <col min="15106" max="15106" width="15.6640625" style="36" customWidth="1"/>
    <col min="15107" max="15107" width="16.88671875" style="36" customWidth="1"/>
    <col min="15108" max="15108" width="3.33203125" style="36" customWidth="1"/>
    <col min="15109" max="15109" width="17.109375" style="36" customWidth="1"/>
    <col min="15110" max="15110" width="15.44140625" style="36" customWidth="1"/>
    <col min="15111" max="15111" width="3.44140625" style="36" customWidth="1"/>
    <col min="15112" max="15360" width="9.109375" style="36"/>
    <col min="15361" max="15361" width="32" style="36" customWidth="1"/>
    <col min="15362" max="15362" width="15.6640625" style="36" customWidth="1"/>
    <col min="15363" max="15363" width="16.88671875" style="36" customWidth="1"/>
    <col min="15364" max="15364" width="3.33203125" style="36" customWidth="1"/>
    <col min="15365" max="15365" width="17.109375" style="36" customWidth="1"/>
    <col min="15366" max="15366" width="15.44140625" style="36" customWidth="1"/>
    <col min="15367" max="15367" width="3.44140625" style="36" customWidth="1"/>
    <col min="15368" max="15616" width="9.109375" style="36"/>
    <col min="15617" max="15617" width="32" style="36" customWidth="1"/>
    <col min="15618" max="15618" width="15.6640625" style="36" customWidth="1"/>
    <col min="15619" max="15619" width="16.88671875" style="36" customWidth="1"/>
    <col min="15620" max="15620" width="3.33203125" style="36" customWidth="1"/>
    <col min="15621" max="15621" width="17.109375" style="36" customWidth="1"/>
    <col min="15622" max="15622" width="15.44140625" style="36" customWidth="1"/>
    <col min="15623" max="15623" width="3.44140625" style="36" customWidth="1"/>
    <col min="15624" max="15872" width="9.109375" style="36"/>
    <col min="15873" max="15873" width="32" style="36" customWidth="1"/>
    <col min="15874" max="15874" width="15.6640625" style="36" customWidth="1"/>
    <col min="15875" max="15875" width="16.88671875" style="36" customWidth="1"/>
    <col min="15876" max="15876" width="3.33203125" style="36" customWidth="1"/>
    <col min="15877" max="15877" width="17.109375" style="36" customWidth="1"/>
    <col min="15878" max="15878" width="15.44140625" style="36" customWidth="1"/>
    <col min="15879" max="15879" width="3.44140625" style="36" customWidth="1"/>
    <col min="15880" max="16128" width="9.109375" style="36"/>
    <col min="16129" max="16129" width="32" style="36" customWidth="1"/>
    <col min="16130" max="16130" width="15.6640625" style="36" customWidth="1"/>
    <col min="16131" max="16131" width="16.88671875" style="36" customWidth="1"/>
    <col min="16132" max="16132" width="3.33203125" style="36" customWidth="1"/>
    <col min="16133" max="16133" width="17.109375" style="36" customWidth="1"/>
    <col min="16134" max="16134" width="15.44140625" style="36" customWidth="1"/>
    <col min="16135" max="16135" width="3.44140625" style="36" customWidth="1"/>
    <col min="16136" max="16384" width="9.109375" style="36"/>
  </cols>
  <sheetData>
    <row r="1" spans="1:7" ht="21" x14ac:dyDescent="0.4">
      <c r="A1" s="1" t="s">
        <v>0</v>
      </c>
      <c r="B1" s="1"/>
      <c r="C1" s="1"/>
      <c r="D1" s="1"/>
      <c r="E1" s="1"/>
      <c r="F1" s="1"/>
      <c r="G1" s="1"/>
    </row>
    <row r="2" spans="1:7" ht="21" x14ac:dyDescent="0.4">
      <c r="A2" s="1" t="s">
        <v>1</v>
      </c>
      <c r="B2" s="1"/>
      <c r="C2" s="1"/>
      <c r="D2" s="1"/>
      <c r="E2" s="1"/>
      <c r="F2" s="1"/>
      <c r="G2" s="1"/>
    </row>
    <row r="4" spans="1:7" ht="17.399999999999999" x14ac:dyDescent="0.3">
      <c r="A4" s="3" t="s">
        <v>19</v>
      </c>
      <c r="B4" s="3"/>
      <c r="C4" s="3"/>
      <c r="D4" s="3"/>
      <c r="E4" s="3"/>
      <c r="F4" s="3"/>
      <c r="G4" s="3"/>
    </row>
    <row r="5" spans="1:7" ht="17.399999999999999" x14ac:dyDescent="0.3">
      <c r="A5" s="3" t="s">
        <v>20</v>
      </c>
      <c r="B5" s="3"/>
      <c r="C5" s="3"/>
      <c r="D5" s="3"/>
      <c r="E5" s="3"/>
      <c r="F5" s="3"/>
      <c r="G5" s="3"/>
    </row>
    <row r="6" spans="1:7" ht="15" x14ac:dyDescent="0.25">
      <c r="A6" s="37"/>
      <c r="B6" s="37"/>
      <c r="C6" s="37"/>
      <c r="D6" s="37"/>
      <c r="E6" s="37"/>
      <c r="F6" s="37"/>
      <c r="G6" s="37"/>
    </row>
    <row r="7" spans="1:7" ht="15.6" x14ac:dyDescent="0.3">
      <c r="A7" s="38"/>
      <c r="B7" s="39"/>
      <c r="C7" s="7" t="s">
        <v>5</v>
      </c>
      <c r="D7" s="40"/>
      <c r="E7" s="41" t="s">
        <v>9</v>
      </c>
      <c r="F7" s="7" t="s">
        <v>5</v>
      </c>
      <c r="G7" s="42"/>
    </row>
    <row r="8" spans="1:7" ht="15.6" x14ac:dyDescent="0.3">
      <c r="A8" s="10" t="s">
        <v>21</v>
      </c>
      <c r="B8" s="11" t="s">
        <v>7</v>
      </c>
      <c r="C8" s="12" t="s">
        <v>8</v>
      </c>
      <c r="D8" s="43"/>
      <c r="E8" s="44" t="s">
        <v>22</v>
      </c>
      <c r="F8" s="12" t="s">
        <v>8</v>
      </c>
      <c r="G8" s="45"/>
    </row>
    <row r="9" spans="1:7" ht="28.8" customHeight="1" x14ac:dyDescent="0.3">
      <c r="A9" s="46" t="s">
        <v>23</v>
      </c>
      <c r="B9" s="47">
        <v>180233</v>
      </c>
      <c r="C9" s="48">
        <f t="shared" ref="C9:C16" si="0">(B9/B$18)*100</f>
        <v>52.520645984742075</v>
      </c>
      <c r="D9" s="37" t="s">
        <v>11</v>
      </c>
      <c r="E9" s="19">
        <v>2052660</v>
      </c>
      <c r="F9" s="48">
        <f t="shared" ref="F9:F16" si="1">(E9/E$18)*100</f>
        <v>3.5802851001819833E-2</v>
      </c>
      <c r="G9" s="49" t="s">
        <v>11</v>
      </c>
    </row>
    <row r="10" spans="1:7" ht="28.8" customHeight="1" x14ac:dyDescent="0.3">
      <c r="A10" s="46" t="s">
        <v>24</v>
      </c>
      <c r="B10" s="47">
        <v>41992</v>
      </c>
      <c r="C10" s="48">
        <f t="shared" si="0"/>
        <v>12.236643490322468</v>
      </c>
      <c r="D10" s="37"/>
      <c r="E10" s="21">
        <v>24254894</v>
      </c>
      <c r="F10" s="48">
        <f t="shared" si="1"/>
        <v>0.42305805927281376</v>
      </c>
      <c r="G10" s="49"/>
    </row>
    <row r="11" spans="1:7" ht="28.8" customHeight="1" x14ac:dyDescent="0.3">
      <c r="A11" s="46" t="s">
        <v>25</v>
      </c>
      <c r="B11" s="47">
        <v>66313</v>
      </c>
      <c r="C11" s="48">
        <f t="shared" si="0"/>
        <v>19.323884067768951</v>
      </c>
      <c r="D11" s="37"/>
      <c r="E11" s="21">
        <v>157294178</v>
      </c>
      <c r="F11" s="48">
        <f t="shared" si="1"/>
        <v>2.7435522777214576</v>
      </c>
      <c r="G11" s="49"/>
    </row>
    <row r="12" spans="1:7" ht="28.8" customHeight="1" x14ac:dyDescent="0.3">
      <c r="A12" s="46" t="s">
        <v>26</v>
      </c>
      <c r="B12" s="47">
        <v>22444</v>
      </c>
      <c r="C12" s="48">
        <f t="shared" si="0"/>
        <v>6.5402749689654565</v>
      </c>
      <c r="D12" s="37"/>
      <c r="E12" s="21">
        <v>159422415</v>
      </c>
      <c r="F12" s="48">
        <f t="shared" si="1"/>
        <v>2.780673355838418</v>
      </c>
      <c r="G12" s="49"/>
    </row>
    <row r="13" spans="1:7" ht="28.8" customHeight="1" x14ac:dyDescent="0.3">
      <c r="A13" s="46" t="s">
        <v>27</v>
      </c>
      <c r="B13" s="47">
        <v>23826</v>
      </c>
      <c r="C13" s="48">
        <f t="shared" si="0"/>
        <v>6.9429955182040173</v>
      </c>
      <c r="D13" s="37"/>
      <c r="E13" s="21">
        <v>498184664</v>
      </c>
      <c r="F13" s="48">
        <f t="shared" si="1"/>
        <v>8.6894231370922004</v>
      </c>
      <c r="G13" s="49"/>
    </row>
    <row r="14" spans="1:7" ht="28.8" customHeight="1" x14ac:dyDescent="0.3">
      <c r="A14" s="46" t="s">
        <v>28</v>
      </c>
      <c r="B14" s="47">
        <v>7090</v>
      </c>
      <c r="C14" s="48">
        <f t="shared" si="0"/>
        <v>2.0660554950082468</v>
      </c>
      <c r="D14" s="37"/>
      <c r="E14" s="21">
        <v>985868703</v>
      </c>
      <c r="F14" s="48">
        <f t="shared" si="1"/>
        <v>17.195692555448232</v>
      </c>
      <c r="G14" s="49"/>
    </row>
    <row r="15" spans="1:7" ht="28.8" customHeight="1" x14ac:dyDescent="0.3">
      <c r="A15" s="46" t="s">
        <v>29</v>
      </c>
      <c r="B15" s="47">
        <v>576</v>
      </c>
      <c r="C15" s="48">
        <f t="shared" si="0"/>
        <v>0.1678487962094147</v>
      </c>
      <c r="D15" s="37"/>
      <c r="E15" s="21">
        <v>399597401</v>
      </c>
      <c r="F15" s="48">
        <f t="shared" si="1"/>
        <v>6.9698470320060073</v>
      </c>
      <c r="G15" s="49"/>
    </row>
    <row r="16" spans="1:7" ht="28.8" customHeight="1" x14ac:dyDescent="0.3">
      <c r="A16" s="46" t="s">
        <v>30</v>
      </c>
      <c r="B16" s="47">
        <v>692</v>
      </c>
      <c r="C16" s="48">
        <f t="shared" si="0"/>
        <v>0.20165167877936627</v>
      </c>
      <c r="D16" s="37"/>
      <c r="E16" s="21">
        <v>3506555658</v>
      </c>
      <c r="F16" s="48">
        <f t="shared" si="1"/>
        <v>61.161950714176868</v>
      </c>
      <c r="G16" s="49"/>
    </row>
    <row r="17" spans="1:7" ht="15" x14ac:dyDescent="0.25">
      <c r="A17" s="50"/>
      <c r="B17" s="50"/>
      <c r="C17" s="48"/>
      <c r="D17" s="37"/>
      <c r="E17" s="50"/>
      <c r="F17" s="48"/>
      <c r="G17" s="49"/>
    </row>
    <row r="18" spans="1:7" ht="15.6" x14ac:dyDescent="0.3">
      <c r="A18" s="51" t="s">
        <v>18</v>
      </c>
      <c r="B18" s="52">
        <f>SUM(B9:B16)</f>
        <v>343166</v>
      </c>
      <c r="C18" s="53">
        <f>SUM(C9:C16)</f>
        <v>99.999999999999986</v>
      </c>
      <c r="D18" s="54" t="s">
        <v>11</v>
      </c>
      <c r="E18" s="31">
        <v>5733230574</v>
      </c>
      <c r="F18" s="53">
        <f>SUM(F9:F16)</f>
        <v>99.999999982557824</v>
      </c>
      <c r="G18" s="55" t="s">
        <v>11</v>
      </c>
    </row>
    <row r="19" spans="1:7" x14ac:dyDescent="0.25">
      <c r="B19" s="56"/>
      <c r="E19" s="56"/>
    </row>
    <row r="20" spans="1:7" ht="13.2" customHeight="1" x14ac:dyDescent="0.25">
      <c r="A20" s="57" t="s">
        <v>31</v>
      </c>
      <c r="B20" s="57"/>
      <c r="C20" s="57"/>
      <c r="D20" s="57"/>
      <c r="E20" s="57"/>
      <c r="F20" s="57"/>
      <c r="G20" s="57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8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workbookViewId="0">
      <selection sqref="A1:G1"/>
    </sheetView>
  </sheetViews>
  <sheetFormatPr defaultRowHeight="15" x14ac:dyDescent="0.25"/>
  <cols>
    <col min="1" max="1" width="32" style="5" customWidth="1"/>
    <col min="2" max="2" width="15.6640625" customWidth="1"/>
    <col min="3" max="3" width="16.88671875" customWidth="1"/>
    <col min="4" max="4" width="3.44140625" customWidth="1"/>
    <col min="5" max="5" width="17.109375" customWidth="1"/>
    <col min="6" max="6" width="15.44140625" customWidth="1"/>
    <col min="7" max="7" width="3.44140625" customWidth="1"/>
    <col min="257" max="257" width="32" customWidth="1"/>
    <col min="258" max="258" width="15.6640625" customWidth="1"/>
    <col min="259" max="259" width="16.88671875" customWidth="1"/>
    <col min="260" max="260" width="3.44140625" customWidth="1"/>
    <col min="261" max="261" width="17.109375" customWidth="1"/>
    <col min="262" max="262" width="15.44140625" customWidth="1"/>
    <col min="263" max="263" width="3.44140625" customWidth="1"/>
    <col min="513" max="513" width="32" customWidth="1"/>
    <col min="514" max="514" width="15.6640625" customWidth="1"/>
    <col min="515" max="515" width="16.88671875" customWidth="1"/>
    <col min="516" max="516" width="3.44140625" customWidth="1"/>
    <col min="517" max="517" width="17.109375" customWidth="1"/>
    <col min="518" max="518" width="15.44140625" customWidth="1"/>
    <col min="519" max="519" width="3.44140625" customWidth="1"/>
    <col min="769" max="769" width="32" customWidth="1"/>
    <col min="770" max="770" width="15.6640625" customWidth="1"/>
    <col min="771" max="771" width="16.88671875" customWidth="1"/>
    <col min="772" max="772" width="3.44140625" customWidth="1"/>
    <col min="773" max="773" width="17.109375" customWidth="1"/>
    <col min="774" max="774" width="15.44140625" customWidth="1"/>
    <col min="775" max="775" width="3.44140625" customWidth="1"/>
    <col min="1025" max="1025" width="32" customWidth="1"/>
    <col min="1026" max="1026" width="15.6640625" customWidth="1"/>
    <col min="1027" max="1027" width="16.88671875" customWidth="1"/>
    <col min="1028" max="1028" width="3.44140625" customWidth="1"/>
    <col min="1029" max="1029" width="17.109375" customWidth="1"/>
    <col min="1030" max="1030" width="15.44140625" customWidth="1"/>
    <col min="1031" max="1031" width="3.44140625" customWidth="1"/>
    <col min="1281" max="1281" width="32" customWidth="1"/>
    <col min="1282" max="1282" width="15.6640625" customWidth="1"/>
    <col min="1283" max="1283" width="16.88671875" customWidth="1"/>
    <col min="1284" max="1284" width="3.44140625" customWidth="1"/>
    <col min="1285" max="1285" width="17.109375" customWidth="1"/>
    <col min="1286" max="1286" width="15.44140625" customWidth="1"/>
    <col min="1287" max="1287" width="3.44140625" customWidth="1"/>
    <col min="1537" max="1537" width="32" customWidth="1"/>
    <col min="1538" max="1538" width="15.6640625" customWidth="1"/>
    <col min="1539" max="1539" width="16.88671875" customWidth="1"/>
    <col min="1540" max="1540" width="3.44140625" customWidth="1"/>
    <col min="1541" max="1541" width="17.109375" customWidth="1"/>
    <col min="1542" max="1542" width="15.44140625" customWidth="1"/>
    <col min="1543" max="1543" width="3.44140625" customWidth="1"/>
    <col min="1793" max="1793" width="32" customWidth="1"/>
    <col min="1794" max="1794" width="15.6640625" customWidth="1"/>
    <col min="1795" max="1795" width="16.88671875" customWidth="1"/>
    <col min="1796" max="1796" width="3.44140625" customWidth="1"/>
    <col min="1797" max="1797" width="17.109375" customWidth="1"/>
    <col min="1798" max="1798" width="15.44140625" customWidth="1"/>
    <col min="1799" max="1799" width="3.44140625" customWidth="1"/>
    <col min="2049" max="2049" width="32" customWidth="1"/>
    <col min="2050" max="2050" width="15.6640625" customWidth="1"/>
    <col min="2051" max="2051" width="16.88671875" customWidth="1"/>
    <col min="2052" max="2052" width="3.44140625" customWidth="1"/>
    <col min="2053" max="2053" width="17.109375" customWidth="1"/>
    <col min="2054" max="2054" width="15.44140625" customWidth="1"/>
    <col min="2055" max="2055" width="3.44140625" customWidth="1"/>
    <col min="2305" max="2305" width="32" customWidth="1"/>
    <col min="2306" max="2306" width="15.6640625" customWidth="1"/>
    <col min="2307" max="2307" width="16.88671875" customWidth="1"/>
    <col min="2308" max="2308" width="3.44140625" customWidth="1"/>
    <col min="2309" max="2309" width="17.109375" customWidth="1"/>
    <col min="2310" max="2310" width="15.44140625" customWidth="1"/>
    <col min="2311" max="2311" width="3.44140625" customWidth="1"/>
    <col min="2561" max="2561" width="32" customWidth="1"/>
    <col min="2562" max="2562" width="15.6640625" customWidth="1"/>
    <col min="2563" max="2563" width="16.88671875" customWidth="1"/>
    <col min="2564" max="2564" width="3.44140625" customWidth="1"/>
    <col min="2565" max="2565" width="17.109375" customWidth="1"/>
    <col min="2566" max="2566" width="15.44140625" customWidth="1"/>
    <col min="2567" max="2567" width="3.44140625" customWidth="1"/>
    <col min="2817" max="2817" width="32" customWidth="1"/>
    <col min="2818" max="2818" width="15.6640625" customWidth="1"/>
    <col min="2819" max="2819" width="16.88671875" customWidth="1"/>
    <col min="2820" max="2820" width="3.44140625" customWidth="1"/>
    <col min="2821" max="2821" width="17.109375" customWidth="1"/>
    <col min="2822" max="2822" width="15.44140625" customWidth="1"/>
    <col min="2823" max="2823" width="3.44140625" customWidth="1"/>
    <col min="3073" max="3073" width="32" customWidth="1"/>
    <col min="3074" max="3074" width="15.6640625" customWidth="1"/>
    <col min="3075" max="3075" width="16.88671875" customWidth="1"/>
    <col min="3076" max="3076" width="3.44140625" customWidth="1"/>
    <col min="3077" max="3077" width="17.109375" customWidth="1"/>
    <col min="3078" max="3078" width="15.44140625" customWidth="1"/>
    <col min="3079" max="3079" width="3.44140625" customWidth="1"/>
    <col min="3329" max="3329" width="32" customWidth="1"/>
    <col min="3330" max="3330" width="15.6640625" customWidth="1"/>
    <col min="3331" max="3331" width="16.88671875" customWidth="1"/>
    <col min="3332" max="3332" width="3.44140625" customWidth="1"/>
    <col min="3333" max="3333" width="17.109375" customWidth="1"/>
    <col min="3334" max="3334" width="15.44140625" customWidth="1"/>
    <col min="3335" max="3335" width="3.44140625" customWidth="1"/>
    <col min="3585" max="3585" width="32" customWidth="1"/>
    <col min="3586" max="3586" width="15.6640625" customWidth="1"/>
    <col min="3587" max="3587" width="16.88671875" customWidth="1"/>
    <col min="3588" max="3588" width="3.44140625" customWidth="1"/>
    <col min="3589" max="3589" width="17.109375" customWidth="1"/>
    <col min="3590" max="3590" width="15.44140625" customWidth="1"/>
    <col min="3591" max="3591" width="3.44140625" customWidth="1"/>
    <col min="3841" max="3841" width="32" customWidth="1"/>
    <col min="3842" max="3842" width="15.6640625" customWidth="1"/>
    <col min="3843" max="3843" width="16.88671875" customWidth="1"/>
    <col min="3844" max="3844" width="3.44140625" customWidth="1"/>
    <col min="3845" max="3845" width="17.109375" customWidth="1"/>
    <col min="3846" max="3846" width="15.44140625" customWidth="1"/>
    <col min="3847" max="3847" width="3.44140625" customWidth="1"/>
    <col min="4097" max="4097" width="32" customWidth="1"/>
    <col min="4098" max="4098" width="15.6640625" customWidth="1"/>
    <col min="4099" max="4099" width="16.88671875" customWidth="1"/>
    <col min="4100" max="4100" width="3.44140625" customWidth="1"/>
    <col min="4101" max="4101" width="17.109375" customWidth="1"/>
    <col min="4102" max="4102" width="15.44140625" customWidth="1"/>
    <col min="4103" max="4103" width="3.44140625" customWidth="1"/>
    <col min="4353" max="4353" width="32" customWidth="1"/>
    <col min="4354" max="4354" width="15.6640625" customWidth="1"/>
    <col min="4355" max="4355" width="16.88671875" customWidth="1"/>
    <col min="4356" max="4356" width="3.44140625" customWidth="1"/>
    <col min="4357" max="4357" width="17.109375" customWidth="1"/>
    <col min="4358" max="4358" width="15.44140625" customWidth="1"/>
    <col min="4359" max="4359" width="3.44140625" customWidth="1"/>
    <col min="4609" max="4609" width="32" customWidth="1"/>
    <col min="4610" max="4610" width="15.6640625" customWidth="1"/>
    <col min="4611" max="4611" width="16.88671875" customWidth="1"/>
    <col min="4612" max="4612" width="3.44140625" customWidth="1"/>
    <col min="4613" max="4613" width="17.109375" customWidth="1"/>
    <col min="4614" max="4614" width="15.44140625" customWidth="1"/>
    <col min="4615" max="4615" width="3.44140625" customWidth="1"/>
    <col min="4865" max="4865" width="32" customWidth="1"/>
    <col min="4866" max="4866" width="15.6640625" customWidth="1"/>
    <col min="4867" max="4867" width="16.88671875" customWidth="1"/>
    <col min="4868" max="4868" width="3.44140625" customWidth="1"/>
    <col min="4869" max="4869" width="17.109375" customWidth="1"/>
    <col min="4870" max="4870" width="15.44140625" customWidth="1"/>
    <col min="4871" max="4871" width="3.44140625" customWidth="1"/>
    <col min="5121" max="5121" width="32" customWidth="1"/>
    <col min="5122" max="5122" width="15.6640625" customWidth="1"/>
    <col min="5123" max="5123" width="16.88671875" customWidth="1"/>
    <col min="5124" max="5124" width="3.44140625" customWidth="1"/>
    <col min="5125" max="5125" width="17.109375" customWidth="1"/>
    <col min="5126" max="5126" width="15.44140625" customWidth="1"/>
    <col min="5127" max="5127" width="3.44140625" customWidth="1"/>
    <col min="5377" max="5377" width="32" customWidth="1"/>
    <col min="5378" max="5378" width="15.6640625" customWidth="1"/>
    <col min="5379" max="5379" width="16.88671875" customWidth="1"/>
    <col min="5380" max="5380" width="3.44140625" customWidth="1"/>
    <col min="5381" max="5381" width="17.109375" customWidth="1"/>
    <col min="5382" max="5382" width="15.44140625" customWidth="1"/>
    <col min="5383" max="5383" width="3.44140625" customWidth="1"/>
    <col min="5633" max="5633" width="32" customWidth="1"/>
    <col min="5634" max="5634" width="15.6640625" customWidth="1"/>
    <col min="5635" max="5635" width="16.88671875" customWidth="1"/>
    <col min="5636" max="5636" width="3.44140625" customWidth="1"/>
    <col min="5637" max="5637" width="17.109375" customWidth="1"/>
    <col min="5638" max="5638" width="15.44140625" customWidth="1"/>
    <col min="5639" max="5639" width="3.44140625" customWidth="1"/>
    <col min="5889" max="5889" width="32" customWidth="1"/>
    <col min="5890" max="5890" width="15.6640625" customWidth="1"/>
    <col min="5891" max="5891" width="16.88671875" customWidth="1"/>
    <col min="5892" max="5892" width="3.44140625" customWidth="1"/>
    <col min="5893" max="5893" width="17.109375" customWidth="1"/>
    <col min="5894" max="5894" width="15.44140625" customWidth="1"/>
    <col min="5895" max="5895" width="3.44140625" customWidth="1"/>
    <col min="6145" max="6145" width="32" customWidth="1"/>
    <col min="6146" max="6146" width="15.6640625" customWidth="1"/>
    <col min="6147" max="6147" width="16.88671875" customWidth="1"/>
    <col min="6148" max="6148" width="3.44140625" customWidth="1"/>
    <col min="6149" max="6149" width="17.109375" customWidth="1"/>
    <col min="6150" max="6150" width="15.44140625" customWidth="1"/>
    <col min="6151" max="6151" width="3.44140625" customWidth="1"/>
    <col min="6401" max="6401" width="32" customWidth="1"/>
    <col min="6402" max="6402" width="15.6640625" customWidth="1"/>
    <col min="6403" max="6403" width="16.88671875" customWidth="1"/>
    <col min="6404" max="6404" width="3.44140625" customWidth="1"/>
    <col min="6405" max="6405" width="17.109375" customWidth="1"/>
    <col min="6406" max="6406" width="15.44140625" customWidth="1"/>
    <col min="6407" max="6407" width="3.44140625" customWidth="1"/>
    <col min="6657" max="6657" width="32" customWidth="1"/>
    <col min="6658" max="6658" width="15.6640625" customWidth="1"/>
    <col min="6659" max="6659" width="16.88671875" customWidth="1"/>
    <col min="6660" max="6660" width="3.44140625" customWidth="1"/>
    <col min="6661" max="6661" width="17.109375" customWidth="1"/>
    <col min="6662" max="6662" width="15.44140625" customWidth="1"/>
    <col min="6663" max="6663" width="3.44140625" customWidth="1"/>
    <col min="6913" max="6913" width="32" customWidth="1"/>
    <col min="6914" max="6914" width="15.6640625" customWidth="1"/>
    <col min="6915" max="6915" width="16.88671875" customWidth="1"/>
    <col min="6916" max="6916" width="3.44140625" customWidth="1"/>
    <col min="6917" max="6917" width="17.109375" customWidth="1"/>
    <col min="6918" max="6918" width="15.44140625" customWidth="1"/>
    <col min="6919" max="6919" width="3.44140625" customWidth="1"/>
    <col min="7169" max="7169" width="32" customWidth="1"/>
    <col min="7170" max="7170" width="15.6640625" customWidth="1"/>
    <col min="7171" max="7171" width="16.88671875" customWidth="1"/>
    <col min="7172" max="7172" width="3.44140625" customWidth="1"/>
    <col min="7173" max="7173" width="17.109375" customWidth="1"/>
    <col min="7174" max="7174" width="15.44140625" customWidth="1"/>
    <col min="7175" max="7175" width="3.44140625" customWidth="1"/>
    <col min="7425" max="7425" width="32" customWidth="1"/>
    <col min="7426" max="7426" width="15.6640625" customWidth="1"/>
    <col min="7427" max="7427" width="16.88671875" customWidth="1"/>
    <col min="7428" max="7428" width="3.44140625" customWidth="1"/>
    <col min="7429" max="7429" width="17.109375" customWidth="1"/>
    <col min="7430" max="7430" width="15.44140625" customWidth="1"/>
    <col min="7431" max="7431" width="3.44140625" customWidth="1"/>
    <col min="7681" max="7681" width="32" customWidth="1"/>
    <col min="7682" max="7682" width="15.6640625" customWidth="1"/>
    <col min="7683" max="7683" width="16.88671875" customWidth="1"/>
    <col min="7684" max="7684" width="3.44140625" customWidth="1"/>
    <col min="7685" max="7685" width="17.109375" customWidth="1"/>
    <col min="7686" max="7686" width="15.44140625" customWidth="1"/>
    <col min="7687" max="7687" width="3.44140625" customWidth="1"/>
    <col min="7937" max="7937" width="32" customWidth="1"/>
    <col min="7938" max="7938" width="15.6640625" customWidth="1"/>
    <col min="7939" max="7939" width="16.88671875" customWidth="1"/>
    <col min="7940" max="7940" width="3.44140625" customWidth="1"/>
    <col min="7941" max="7941" width="17.109375" customWidth="1"/>
    <col min="7942" max="7942" width="15.44140625" customWidth="1"/>
    <col min="7943" max="7943" width="3.44140625" customWidth="1"/>
    <col min="8193" max="8193" width="32" customWidth="1"/>
    <col min="8194" max="8194" width="15.6640625" customWidth="1"/>
    <col min="8195" max="8195" width="16.88671875" customWidth="1"/>
    <col min="8196" max="8196" width="3.44140625" customWidth="1"/>
    <col min="8197" max="8197" width="17.109375" customWidth="1"/>
    <col min="8198" max="8198" width="15.44140625" customWidth="1"/>
    <col min="8199" max="8199" width="3.44140625" customWidth="1"/>
    <col min="8449" max="8449" width="32" customWidth="1"/>
    <col min="8450" max="8450" width="15.6640625" customWidth="1"/>
    <col min="8451" max="8451" width="16.88671875" customWidth="1"/>
    <col min="8452" max="8452" width="3.44140625" customWidth="1"/>
    <col min="8453" max="8453" width="17.109375" customWidth="1"/>
    <col min="8454" max="8454" width="15.44140625" customWidth="1"/>
    <col min="8455" max="8455" width="3.44140625" customWidth="1"/>
    <col min="8705" max="8705" width="32" customWidth="1"/>
    <col min="8706" max="8706" width="15.6640625" customWidth="1"/>
    <col min="8707" max="8707" width="16.88671875" customWidth="1"/>
    <col min="8708" max="8708" width="3.44140625" customWidth="1"/>
    <col min="8709" max="8709" width="17.109375" customWidth="1"/>
    <col min="8710" max="8710" width="15.44140625" customWidth="1"/>
    <col min="8711" max="8711" width="3.44140625" customWidth="1"/>
    <col min="8961" max="8961" width="32" customWidth="1"/>
    <col min="8962" max="8962" width="15.6640625" customWidth="1"/>
    <col min="8963" max="8963" width="16.88671875" customWidth="1"/>
    <col min="8964" max="8964" width="3.44140625" customWidth="1"/>
    <col min="8965" max="8965" width="17.109375" customWidth="1"/>
    <col min="8966" max="8966" width="15.44140625" customWidth="1"/>
    <col min="8967" max="8967" width="3.44140625" customWidth="1"/>
    <col min="9217" max="9217" width="32" customWidth="1"/>
    <col min="9218" max="9218" width="15.6640625" customWidth="1"/>
    <col min="9219" max="9219" width="16.88671875" customWidth="1"/>
    <col min="9220" max="9220" width="3.44140625" customWidth="1"/>
    <col min="9221" max="9221" width="17.109375" customWidth="1"/>
    <col min="9222" max="9222" width="15.44140625" customWidth="1"/>
    <col min="9223" max="9223" width="3.44140625" customWidth="1"/>
    <col min="9473" max="9473" width="32" customWidth="1"/>
    <col min="9474" max="9474" width="15.6640625" customWidth="1"/>
    <col min="9475" max="9475" width="16.88671875" customWidth="1"/>
    <col min="9476" max="9476" width="3.44140625" customWidth="1"/>
    <col min="9477" max="9477" width="17.109375" customWidth="1"/>
    <col min="9478" max="9478" width="15.44140625" customWidth="1"/>
    <col min="9479" max="9479" width="3.44140625" customWidth="1"/>
    <col min="9729" max="9729" width="32" customWidth="1"/>
    <col min="9730" max="9730" width="15.6640625" customWidth="1"/>
    <col min="9731" max="9731" width="16.88671875" customWidth="1"/>
    <col min="9732" max="9732" width="3.44140625" customWidth="1"/>
    <col min="9733" max="9733" width="17.109375" customWidth="1"/>
    <col min="9734" max="9734" width="15.44140625" customWidth="1"/>
    <col min="9735" max="9735" width="3.44140625" customWidth="1"/>
    <col min="9985" max="9985" width="32" customWidth="1"/>
    <col min="9986" max="9986" width="15.6640625" customWidth="1"/>
    <col min="9987" max="9987" width="16.88671875" customWidth="1"/>
    <col min="9988" max="9988" width="3.44140625" customWidth="1"/>
    <col min="9989" max="9989" width="17.109375" customWidth="1"/>
    <col min="9990" max="9990" width="15.44140625" customWidth="1"/>
    <col min="9991" max="9991" width="3.44140625" customWidth="1"/>
    <col min="10241" max="10241" width="32" customWidth="1"/>
    <col min="10242" max="10242" width="15.6640625" customWidth="1"/>
    <col min="10243" max="10243" width="16.88671875" customWidth="1"/>
    <col min="10244" max="10244" width="3.44140625" customWidth="1"/>
    <col min="10245" max="10245" width="17.109375" customWidth="1"/>
    <col min="10246" max="10246" width="15.44140625" customWidth="1"/>
    <col min="10247" max="10247" width="3.44140625" customWidth="1"/>
    <col min="10497" max="10497" width="32" customWidth="1"/>
    <col min="10498" max="10498" width="15.6640625" customWidth="1"/>
    <col min="10499" max="10499" width="16.88671875" customWidth="1"/>
    <col min="10500" max="10500" width="3.44140625" customWidth="1"/>
    <col min="10501" max="10501" width="17.109375" customWidth="1"/>
    <col min="10502" max="10502" width="15.44140625" customWidth="1"/>
    <col min="10503" max="10503" width="3.44140625" customWidth="1"/>
    <col min="10753" max="10753" width="32" customWidth="1"/>
    <col min="10754" max="10754" width="15.6640625" customWidth="1"/>
    <col min="10755" max="10755" width="16.88671875" customWidth="1"/>
    <col min="10756" max="10756" width="3.44140625" customWidth="1"/>
    <col min="10757" max="10757" width="17.109375" customWidth="1"/>
    <col min="10758" max="10758" width="15.44140625" customWidth="1"/>
    <col min="10759" max="10759" width="3.44140625" customWidth="1"/>
    <col min="11009" max="11009" width="32" customWidth="1"/>
    <col min="11010" max="11010" width="15.6640625" customWidth="1"/>
    <col min="11011" max="11011" width="16.88671875" customWidth="1"/>
    <col min="11012" max="11012" width="3.44140625" customWidth="1"/>
    <col min="11013" max="11013" width="17.109375" customWidth="1"/>
    <col min="11014" max="11014" width="15.44140625" customWidth="1"/>
    <col min="11015" max="11015" width="3.44140625" customWidth="1"/>
    <col min="11265" max="11265" width="32" customWidth="1"/>
    <col min="11266" max="11266" width="15.6640625" customWidth="1"/>
    <col min="11267" max="11267" width="16.88671875" customWidth="1"/>
    <col min="11268" max="11268" width="3.44140625" customWidth="1"/>
    <col min="11269" max="11269" width="17.109375" customWidth="1"/>
    <col min="11270" max="11270" width="15.44140625" customWidth="1"/>
    <col min="11271" max="11271" width="3.44140625" customWidth="1"/>
    <col min="11521" max="11521" width="32" customWidth="1"/>
    <col min="11522" max="11522" width="15.6640625" customWidth="1"/>
    <col min="11523" max="11523" width="16.88671875" customWidth="1"/>
    <col min="11524" max="11524" width="3.44140625" customWidth="1"/>
    <col min="11525" max="11525" width="17.109375" customWidth="1"/>
    <col min="11526" max="11526" width="15.44140625" customWidth="1"/>
    <col min="11527" max="11527" width="3.44140625" customWidth="1"/>
    <col min="11777" max="11777" width="32" customWidth="1"/>
    <col min="11778" max="11778" width="15.6640625" customWidth="1"/>
    <col min="11779" max="11779" width="16.88671875" customWidth="1"/>
    <col min="11780" max="11780" width="3.44140625" customWidth="1"/>
    <col min="11781" max="11781" width="17.109375" customWidth="1"/>
    <col min="11782" max="11782" width="15.44140625" customWidth="1"/>
    <col min="11783" max="11783" width="3.44140625" customWidth="1"/>
    <col min="12033" max="12033" width="32" customWidth="1"/>
    <col min="12034" max="12034" width="15.6640625" customWidth="1"/>
    <col min="12035" max="12035" width="16.88671875" customWidth="1"/>
    <col min="12036" max="12036" width="3.44140625" customWidth="1"/>
    <col min="12037" max="12037" width="17.109375" customWidth="1"/>
    <col min="12038" max="12038" width="15.44140625" customWidth="1"/>
    <col min="12039" max="12039" width="3.44140625" customWidth="1"/>
    <col min="12289" max="12289" width="32" customWidth="1"/>
    <col min="12290" max="12290" width="15.6640625" customWidth="1"/>
    <col min="12291" max="12291" width="16.88671875" customWidth="1"/>
    <col min="12292" max="12292" width="3.44140625" customWidth="1"/>
    <col min="12293" max="12293" width="17.109375" customWidth="1"/>
    <col min="12294" max="12294" width="15.44140625" customWidth="1"/>
    <col min="12295" max="12295" width="3.44140625" customWidth="1"/>
    <col min="12545" max="12545" width="32" customWidth="1"/>
    <col min="12546" max="12546" width="15.6640625" customWidth="1"/>
    <col min="12547" max="12547" width="16.88671875" customWidth="1"/>
    <col min="12548" max="12548" width="3.44140625" customWidth="1"/>
    <col min="12549" max="12549" width="17.109375" customWidth="1"/>
    <col min="12550" max="12550" width="15.44140625" customWidth="1"/>
    <col min="12551" max="12551" width="3.44140625" customWidth="1"/>
    <col min="12801" max="12801" width="32" customWidth="1"/>
    <col min="12802" max="12802" width="15.6640625" customWidth="1"/>
    <col min="12803" max="12803" width="16.88671875" customWidth="1"/>
    <col min="12804" max="12804" width="3.44140625" customWidth="1"/>
    <col min="12805" max="12805" width="17.109375" customWidth="1"/>
    <col min="12806" max="12806" width="15.44140625" customWidth="1"/>
    <col min="12807" max="12807" width="3.44140625" customWidth="1"/>
    <col min="13057" max="13057" width="32" customWidth="1"/>
    <col min="13058" max="13058" width="15.6640625" customWidth="1"/>
    <col min="13059" max="13059" width="16.88671875" customWidth="1"/>
    <col min="13060" max="13060" width="3.44140625" customWidth="1"/>
    <col min="13061" max="13061" width="17.109375" customWidth="1"/>
    <col min="13062" max="13062" width="15.44140625" customWidth="1"/>
    <col min="13063" max="13063" width="3.44140625" customWidth="1"/>
    <col min="13313" max="13313" width="32" customWidth="1"/>
    <col min="13314" max="13314" width="15.6640625" customWidth="1"/>
    <col min="13315" max="13315" width="16.88671875" customWidth="1"/>
    <col min="13316" max="13316" width="3.44140625" customWidth="1"/>
    <col min="13317" max="13317" width="17.109375" customWidth="1"/>
    <col min="13318" max="13318" width="15.44140625" customWidth="1"/>
    <col min="13319" max="13319" width="3.44140625" customWidth="1"/>
    <col min="13569" max="13569" width="32" customWidth="1"/>
    <col min="13570" max="13570" width="15.6640625" customWidth="1"/>
    <col min="13571" max="13571" width="16.88671875" customWidth="1"/>
    <col min="13572" max="13572" width="3.44140625" customWidth="1"/>
    <col min="13573" max="13573" width="17.109375" customWidth="1"/>
    <col min="13574" max="13574" width="15.44140625" customWidth="1"/>
    <col min="13575" max="13575" width="3.44140625" customWidth="1"/>
    <col min="13825" max="13825" width="32" customWidth="1"/>
    <col min="13826" max="13826" width="15.6640625" customWidth="1"/>
    <col min="13827" max="13827" width="16.88671875" customWidth="1"/>
    <col min="13828" max="13828" width="3.44140625" customWidth="1"/>
    <col min="13829" max="13829" width="17.109375" customWidth="1"/>
    <col min="13830" max="13830" width="15.44140625" customWidth="1"/>
    <col min="13831" max="13831" width="3.44140625" customWidth="1"/>
    <col min="14081" max="14081" width="32" customWidth="1"/>
    <col min="14082" max="14082" width="15.6640625" customWidth="1"/>
    <col min="14083" max="14083" width="16.88671875" customWidth="1"/>
    <col min="14084" max="14084" width="3.44140625" customWidth="1"/>
    <col min="14085" max="14085" width="17.109375" customWidth="1"/>
    <col min="14086" max="14086" width="15.44140625" customWidth="1"/>
    <col min="14087" max="14087" width="3.44140625" customWidth="1"/>
    <col min="14337" max="14337" width="32" customWidth="1"/>
    <col min="14338" max="14338" width="15.6640625" customWidth="1"/>
    <col min="14339" max="14339" width="16.88671875" customWidth="1"/>
    <col min="14340" max="14340" width="3.44140625" customWidth="1"/>
    <col min="14341" max="14341" width="17.109375" customWidth="1"/>
    <col min="14342" max="14342" width="15.44140625" customWidth="1"/>
    <col min="14343" max="14343" width="3.44140625" customWidth="1"/>
    <col min="14593" max="14593" width="32" customWidth="1"/>
    <col min="14594" max="14594" width="15.6640625" customWidth="1"/>
    <col min="14595" max="14595" width="16.88671875" customWidth="1"/>
    <col min="14596" max="14596" width="3.44140625" customWidth="1"/>
    <col min="14597" max="14597" width="17.109375" customWidth="1"/>
    <col min="14598" max="14598" width="15.44140625" customWidth="1"/>
    <col min="14599" max="14599" width="3.44140625" customWidth="1"/>
    <col min="14849" max="14849" width="32" customWidth="1"/>
    <col min="14850" max="14850" width="15.6640625" customWidth="1"/>
    <col min="14851" max="14851" width="16.88671875" customWidth="1"/>
    <col min="14852" max="14852" width="3.44140625" customWidth="1"/>
    <col min="14853" max="14853" width="17.109375" customWidth="1"/>
    <col min="14854" max="14854" width="15.44140625" customWidth="1"/>
    <col min="14855" max="14855" width="3.44140625" customWidth="1"/>
    <col min="15105" max="15105" width="32" customWidth="1"/>
    <col min="15106" max="15106" width="15.6640625" customWidth="1"/>
    <col min="15107" max="15107" width="16.88671875" customWidth="1"/>
    <col min="15108" max="15108" width="3.44140625" customWidth="1"/>
    <col min="15109" max="15109" width="17.109375" customWidth="1"/>
    <col min="15110" max="15110" width="15.44140625" customWidth="1"/>
    <col min="15111" max="15111" width="3.44140625" customWidth="1"/>
    <col min="15361" max="15361" width="32" customWidth="1"/>
    <col min="15362" max="15362" width="15.6640625" customWidth="1"/>
    <col min="15363" max="15363" width="16.88671875" customWidth="1"/>
    <col min="15364" max="15364" width="3.44140625" customWidth="1"/>
    <col min="15365" max="15365" width="17.109375" customWidth="1"/>
    <col min="15366" max="15366" width="15.44140625" customWidth="1"/>
    <col min="15367" max="15367" width="3.44140625" customWidth="1"/>
    <col min="15617" max="15617" width="32" customWidth="1"/>
    <col min="15618" max="15618" width="15.6640625" customWidth="1"/>
    <col min="15619" max="15619" width="16.88671875" customWidth="1"/>
    <col min="15620" max="15620" width="3.44140625" customWidth="1"/>
    <col min="15621" max="15621" width="17.109375" customWidth="1"/>
    <col min="15622" max="15622" width="15.44140625" customWidth="1"/>
    <col min="15623" max="15623" width="3.44140625" customWidth="1"/>
    <col min="15873" max="15873" width="32" customWidth="1"/>
    <col min="15874" max="15874" width="15.6640625" customWidth="1"/>
    <col min="15875" max="15875" width="16.88671875" customWidth="1"/>
    <col min="15876" max="15876" width="3.44140625" customWidth="1"/>
    <col min="15877" max="15877" width="17.109375" customWidth="1"/>
    <col min="15878" max="15878" width="15.44140625" customWidth="1"/>
    <col min="15879" max="15879" width="3.44140625" customWidth="1"/>
    <col min="16129" max="16129" width="32" customWidth="1"/>
    <col min="16130" max="16130" width="15.6640625" customWidth="1"/>
    <col min="16131" max="16131" width="16.88671875" customWidth="1"/>
    <col min="16132" max="16132" width="3.44140625" customWidth="1"/>
    <col min="16133" max="16133" width="17.109375" customWidth="1"/>
    <col min="16134" max="16134" width="15.44140625" customWidth="1"/>
    <col min="16135" max="16135" width="3.44140625" customWidth="1"/>
  </cols>
  <sheetData>
    <row r="1" spans="1:32" ht="21" x14ac:dyDescent="0.4">
      <c r="A1" s="1" t="s">
        <v>195</v>
      </c>
      <c r="B1" s="1"/>
      <c r="C1" s="1"/>
      <c r="D1" s="1"/>
      <c r="E1" s="1"/>
      <c r="F1" s="1"/>
      <c r="G1" s="1"/>
    </row>
    <row r="2" spans="1:32" ht="21" x14ac:dyDescent="0.4">
      <c r="A2" s="1" t="s">
        <v>196</v>
      </c>
      <c r="B2" s="1"/>
      <c r="C2" s="1"/>
      <c r="D2" s="1"/>
      <c r="E2" s="1"/>
      <c r="F2" s="1"/>
      <c r="G2" s="1"/>
    </row>
    <row r="3" spans="1:32" ht="21" x14ac:dyDescent="0.4">
      <c r="A3" s="1" t="s">
        <v>1</v>
      </c>
      <c r="B3" s="1"/>
      <c r="C3" s="1"/>
      <c r="D3" s="1"/>
      <c r="E3" s="1"/>
      <c r="F3" s="1"/>
      <c r="G3" s="1"/>
    </row>
    <row r="4" spans="1:32" x14ac:dyDescent="0.25">
      <c r="A4" s="305"/>
    </row>
    <row r="5" spans="1:32" ht="17.399999999999999" x14ac:dyDescent="0.3">
      <c r="A5" s="3" t="s">
        <v>197</v>
      </c>
      <c r="B5" s="3"/>
      <c r="C5" s="3"/>
      <c r="D5" s="3"/>
      <c r="E5" s="3"/>
      <c r="F5" s="3"/>
      <c r="G5" s="3"/>
    </row>
    <row r="6" spans="1:32" ht="17.399999999999999" x14ac:dyDescent="0.3">
      <c r="A6" s="3" t="s">
        <v>3</v>
      </c>
      <c r="B6" s="3"/>
      <c r="C6" s="3"/>
      <c r="D6" s="3"/>
      <c r="E6" s="3"/>
      <c r="F6" s="3"/>
      <c r="G6" s="3"/>
    </row>
    <row r="7" spans="1:32" x14ac:dyDescent="0.25">
      <c r="A7" s="4" t="s">
        <v>4</v>
      </c>
      <c r="B7" s="4"/>
      <c r="C7" s="4"/>
      <c r="D7" s="4"/>
      <c r="E7" s="4"/>
      <c r="F7" s="4"/>
      <c r="G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B8" s="5"/>
      <c r="C8" s="5"/>
      <c r="D8" s="5"/>
      <c r="E8" s="5"/>
      <c r="F8" s="5"/>
      <c r="G8" s="5"/>
    </row>
    <row r="9" spans="1:32" ht="15.6" x14ac:dyDescent="0.3">
      <c r="A9" s="175"/>
      <c r="B9" s="175"/>
      <c r="C9" s="7" t="s">
        <v>5</v>
      </c>
      <c r="D9" s="168"/>
      <c r="E9" s="175"/>
      <c r="F9" s="7" t="s">
        <v>5</v>
      </c>
      <c r="G9" s="169"/>
    </row>
    <row r="10" spans="1:32" ht="15.6" x14ac:dyDescent="0.3">
      <c r="A10" s="10" t="s">
        <v>6</v>
      </c>
      <c r="B10" s="11" t="s">
        <v>7</v>
      </c>
      <c r="C10" s="12" t="s">
        <v>8</v>
      </c>
      <c r="D10" s="173"/>
      <c r="E10" s="11" t="s">
        <v>9</v>
      </c>
      <c r="F10" s="12" t="s">
        <v>8</v>
      </c>
      <c r="G10" s="174"/>
    </row>
    <row r="11" spans="1:32" x14ac:dyDescent="0.25">
      <c r="A11" s="134"/>
      <c r="B11" s="134"/>
      <c r="C11" s="18"/>
      <c r="D11" s="18"/>
      <c r="E11" s="134"/>
      <c r="F11" s="18"/>
      <c r="G11" s="20"/>
    </row>
    <row r="12" spans="1:32" ht="15.6" x14ac:dyDescent="0.3">
      <c r="A12" s="15" t="s">
        <v>198</v>
      </c>
      <c r="B12" s="24">
        <v>1530</v>
      </c>
      <c r="C12" s="306">
        <f>(B12/B$77)*100</f>
        <v>12.804418779814212</v>
      </c>
      <c r="D12" s="64" t="s">
        <v>11</v>
      </c>
      <c r="E12" s="182">
        <v>509247059</v>
      </c>
      <c r="F12" s="306">
        <f>(E12/E$77)*100</f>
        <v>31.476435452204292</v>
      </c>
      <c r="G12" s="183" t="s">
        <v>11</v>
      </c>
    </row>
    <row r="13" spans="1:32" ht="15.6" x14ac:dyDescent="0.3">
      <c r="A13" s="15"/>
      <c r="B13" s="24"/>
      <c r="C13" s="25"/>
      <c r="D13" s="64"/>
      <c r="E13" s="297"/>
      <c r="F13" s="25"/>
      <c r="G13" s="183"/>
    </row>
    <row r="14" spans="1:32" ht="15.6" x14ac:dyDescent="0.3">
      <c r="A14" s="15" t="s">
        <v>10</v>
      </c>
      <c r="B14" s="24">
        <f>SUM(B15:B18)</f>
        <v>1978</v>
      </c>
      <c r="C14" s="306">
        <f>(B14/B$77)*100</f>
        <v>16.553686500962421</v>
      </c>
      <c r="D14" s="64"/>
      <c r="E14" s="187">
        <f>SUM(E15:E18)</f>
        <v>566209923</v>
      </c>
      <c r="F14" s="306">
        <f>(E14/E$77)*100</f>
        <v>34.997296064319663</v>
      </c>
      <c r="G14" s="183"/>
    </row>
    <row r="15" spans="1:32" x14ac:dyDescent="0.25">
      <c r="A15" s="134" t="s">
        <v>78</v>
      </c>
      <c r="B15" s="16">
        <v>86</v>
      </c>
      <c r="C15" s="17">
        <f>(B15/B$77)*100</f>
        <v>0.71972550004184455</v>
      </c>
      <c r="D15" s="18"/>
      <c r="E15" s="21">
        <v>18357808</v>
      </c>
      <c r="F15" s="17">
        <f>(E15/E$77)*100</f>
        <v>1.1346915968265998</v>
      </c>
      <c r="G15" s="20"/>
    </row>
    <row r="16" spans="1:32" x14ac:dyDescent="0.25">
      <c r="A16" s="134" t="s">
        <v>79</v>
      </c>
      <c r="B16" s="16">
        <v>119</v>
      </c>
      <c r="C16" s="17">
        <f>(B16/B$77)*100</f>
        <v>0.99589923842999406</v>
      </c>
      <c r="D16" s="18"/>
      <c r="E16" s="21">
        <v>14328105</v>
      </c>
      <c r="F16" s="17">
        <f>(E16/E$77)*100</f>
        <v>0.88561664562289721</v>
      </c>
      <c r="G16" s="20"/>
    </row>
    <row r="17" spans="1:7" x14ac:dyDescent="0.25">
      <c r="A17" s="134" t="s">
        <v>199</v>
      </c>
      <c r="B17" s="16">
        <v>1709</v>
      </c>
      <c r="C17" s="17">
        <f>(B17/B$77)*100</f>
        <v>14.302452088040841</v>
      </c>
      <c r="D17" s="18"/>
      <c r="E17" s="21">
        <v>530942377</v>
      </c>
      <c r="F17" s="17">
        <f>(E17/E$77)*100</f>
        <v>32.817417721170223</v>
      </c>
      <c r="G17" s="20"/>
    </row>
    <row r="18" spans="1:7" x14ac:dyDescent="0.25">
      <c r="A18" s="134" t="s">
        <v>200</v>
      </c>
      <c r="B18" s="16">
        <v>64</v>
      </c>
      <c r="C18" s="17">
        <f>(B18/B$77)*100</f>
        <v>0.53560967444974472</v>
      </c>
      <c r="D18" s="18"/>
      <c r="E18" s="21">
        <v>2581633</v>
      </c>
      <c r="F18" s="17">
        <f>(E18/E$77)*100</f>
        <v>0.15957010069994443</v>
      </c>
      <c r="G18" s="20"/>
    </row>
    <row r="19" spans="1:7" x14ac:dyDescent="0.25">
      <c r="A19" s="134"/>
      <c r="B19" s="16"/>
      <c r="C19" s="17"/>
      <c r="D19" s="18"/>
      <c r="E19" s="16"/>
      <c r="F19" s="17"/>
      <c r="G19" s="20"/>
    </row>
    <row r="20" spans="1:7" ht="15.6" x14ac:dyDescent="0.3">
      <c r="A20" s="15" t="s">
        <v>14</v>
      </c>
      <c r="B20" s="24">
        <f>SUM(B21:B24)</f>
        <v>375</v>
      </c>
      <c r="C20" s="306">
        <f>(B20/B$77)*100</f>
        <v>3.1383379362289729</v>
      </c>
      <c r="D20" s="64"/>
      <c r="E20" s="187">
        <f>SUM(E21:E24)</f>
        <v>98658715</v>
      </c>
      <c r="F20" s="306">
        <f>(E20/E$77)*100</f>
        <v>6.0980709060804212</v>
      </c>
      <c r="G20" s="183"/>
    </row>
    <row r="21" spans="1:7" x14ac:dyDescent="0.25">
      <c r="A21" s="134" t="s">
        <v>124</v>
      </c>
      <c r="B21" s="16">
        <v>62</v>
      </c>
      <c r="C21" s="17">
        <f>(B21/B$77)*100</f>
        <v>0.51887187212319019</v>
      </c>
      <c r="D21" s="18"/>
      <c r="E21" s="21">
        <v>37528166</v>
      </c>
      <c r="F21" s="17">
        <f>(E21/E$77)*100</f>
        <v>2.31960670928216</v>
      </c>
      <c r="G21" s="20"/>
    </row>
    <row r="22" spans="1:7" x14ac:dyDescent="0.25">
      <c r="A22" s="134" t="s">
        <v>125</v>
      </c>
      <c r="B22" s="134">
        <v>116</v>
      </c>
      <c r="C22" s="17">
        <f>(B22/B$77)*100</f>
        <v>0.97079253494016227</v>
      </c>
      <c r="D22" s="18"/>
      <c r="E22" s="21">
        <v>48271533</v>
      </c>
      <c r="F22" s="17">
        <f>(E22/E$77)*100</f>
        <v>2.9836515808988691</v>
      </c>
      <c r="G22" s="20"/>
    </row>
    <row r="23" spans="1:7" x14ac:dyDescent="0.25">
      <c r="A23" s="134" t="s">
        <v>126</v>
      </c>
      <c r="B23" s="134">
        <v>128</v>
      </c>
      <c r="C23" s="17">
        <f>(B23/B$77)*100</f>
        <v>1.0712193488994894</v>
      </c>
      <c r="D23" s="18"/>
      <c r="E23" s="21">
        <v>4583867</v>
      </c>
      <c r="F23" s="17">
        <f>(E23/E$77)*100</f>
        <v>0.28332769173044814</v>
      </c>
      <c r="G23" s="20"/>
    </row>
    <row r="24" spans="1:7" x14ac:dyDescent="0.25">
      <c r="A24" s="134" t="s">
        <v>127</v>
      </c>
      <c r="B24" s="16">
        <v>69</v>
      </c>
      <c r="C24" s="17">
        <f>(B24/B$77)*100</f>
        <v>0.57745418026613105</v>
      </c>
      <c r="D24" s="18"/>
      <c r="E24" s="21">
        <v>8275149</v>
      </c>
      <c r="F24" s="17">
        <f>(E24/E$77)*100</f>
        <v>0.51148492416894431</v>
      </c>
      <c r="G24" s="20"/>
    </row>
    <row r="25" spans="1:7" x14ac:dyDescent="0.25">
      <c r="A25" s="134"/>
      <c r="B25" s="16"/>
      <c r="C25" s="17"/>
      <c r="D25" s="18"/>
      <c r="E25" s="16"/>
      <c r="F25" s="17"/>
      <c r="G25" s="20"/>
    </row>
    <row r="26" spans="1:7" ht="15.6" x14ac:dyDescent="0.3">
      <c r="A26" s="15" t="s">
        <v>98</v>
      </c>
      <c r="B26" s="24">
        <f>SUM(B27:B34)</f>
        <v>2354</v>
      </c>
      <c r="C26" s="306">
        <f t="shared" ref="C26:C34" si="0">(B26/B$77)*100</f>
        <v>19.700393338354676</v>
      </c>
      <c r="D26" s="64"/>
      <c r="E26" s="187">
        <f>SUM(E27:E34)</f>
        <v>172836147</v>
      </c>
      <c r="F26" s="306">
        <f t="shared" ref="F26:F34" si="1">(E26/E$77)*100</f>
        <v>10.682959731836553</v>
      </c>
      <c r="G26" s="183"/>
    </row>
    <row r="27" spans="1:7" ht="15" customHeight="1" x14ac:dyDescent="0.3">
      <c r="A27" s="134" t="s">
        <v>102</v>
      </c>
      <c r="B27" s="16">
        <v>332</v>
      </c>
      <c r="C27" s="17">
        <f t="shared" si="0"/>
        <v>2.7784751862080506</v>
      </c>
      <c r="D27" s="18"/>
      <c r="E27" s="21">
        <v>84870402</v>
      </c>
      <c r="F27" s="17">
        <f t="shared" si="1"/>
        <v>5.2458186711994941</v>
      </c>
      <c r="G27" s="183"/>
    </row>
    <row r="28" spans="1:7" ht="15" customHeight="1" x14ac:dyDescent="0.3">
      <c r="A28" s="134" t="s">
        <v>99</v>
      </c>
      <c r="B28" s="16">
        <v>59</v>
      </c>
      <c r="C28" s="17">
        <f t="shared" si="0"/>
        <v>0.4937651686333584</v>
      </c>
      <c r="D28" s="18"/>
      <c r="E28" s="21">
        <v>327405</v>
      </c>
      <c r="F28" s="17">
        <f t="shared" si="1"/>
        <v>2.0236822514921874E-2</v>
      </c>
      <c r="G28" s="183"/>
    </row>
    <row r="29" spans="1:7" ht="15" customHeight="1" x14ac:dyDescent="0.3">
      <c r="A29" s="134" t="s">
        <v>103</v>
      </c>
      <c r="B29" s="16">
        <v>408</v>
      </c>
      <c r="C29" s="17">
        <f t="shared" si="0"/>
        <v>3.4145116746171227</v>
      </c>
      <c r="D29" s="18"/>
      <c r="E29" s="21">
        <v>11487620</v>
      </c>
      <c r="F29" s="17">
        <f t="shared" si="1"/>
        <v>0.7100469664753648</v>
      </c>
      <c r="G29" s="183"/>
    </row>
    <row r="30" spans="1:7" ht="15" customHeight="1" x14ac:dyDescent="0.3">
      <c r="A30" s="134" t="s">
        <v>104</v>
      </c>
      <c r="B30" s="16">
        <v>207</v>
      </c>
      <c r="C30" s="17">
        <f t="shared" si="0"/>
        <v>1.7323625407983929</v>
      </c>
      <c r="D30" s="18"/>
      <c r="E30" s="21">
        <v>6546172</v>
      </c>
      <c r="F30" s="17">
        <f t="shared" si="1"/>
        <v>0.40461728109268691</v>
      </c>
      <c r="G30" s="183"/>
    </row>
    <row r="31" spans="1:7" ht="15" customHeight="1" x14ac:dyDescent="0.3">
      <c r="A31" s="134" t="s">
        <v>201</v>
      </c>
      <c r="B31" s="16">
        <v>396</v>
      </c>
      <c r="C31" s="17">
        <f t="shared" si="0"/>
        <v>3.3140848606577955</v>
      </c>
      <c r="D31" s="18"/>
      <c r="E31" s="21">
        <v>30042256</v>
      </c>
      <c r="F31" s="17">
        <f t="shared" si="1"/>
        <v>1.8569044535662154</v>
      </c>
      <c r="G31" s="183"/>
    </row>
    <row r="32" spans="1:7" ht="15" customHeight="1" x14ac:dyDescent="0.3">
      <c r="A32" s="134" t="s">
        <v>202</v>
      </c>
      <c r="B32" s="16">
        <v>359</v>
      </c>
      <c r="C32" s="17">
        <f t="shared" si="0"/>
        <v>3.0044355176165367</v>
      </c>
      <c r="D32" s="18"/>
      <c r="E32" s="21">
        <v>16486902</v>
      </c>
      <c r="F32" s="17">
        <f t="shared" si="1"/>
        <v>1.0190513571720361</v>
      </c>
      <c r="G32" s="183"/>
    </row>
    <row r="33" spans="1:7" ht="15" customHeight="1" x14ac:dyDescent="0.25">
      <c r="A33" s="134" t="s">
        <v>107</v>
      </c>
      <c r="B33" s="16">
        <f>591+2</f>
        <v>593</v>
      </c>
      <c r="C33" s="17">
        <f t="shared" si="0"/>
        <v>4.9627583898234162</v>
      </c>
      <c r="D33" s="18"/>
      <c r="E33" s="21">
        <f>22984248+91142</f>
        <v>23075390</v>
      </c>
      <c r="F33" s="17">
        <f t="shared" si="1"/>
        <v>1.4262841798158337</v>
      </c>
      <c r="G33" s="20"/>
    </row>
    <row r="34" spans="1:7" hidden="1" x14ac:dyDescent="0.25">
      <c r="A34" s="134" t="s">
        <v>107</v>
      </c>
      <c r="B34" s="16"/>
      <c r="C34" s="17">
        <f t="shared" si="0"/>
        <v>0</v>
      </c>
      <c r="D34" s="18"/>
      <c r="E34" s="16"/>
      <c r="F34" s="17">
        <f t="shared" si="1"/>
        <v>0</v>
      </c>
      <c r="G34" s="20"/>
    </row>
    <row r="35" spans="1:7" x14ac:dyDescent="0.25">
      <c r="A35" s="134"/>
      <c r="B35" s="16"/>
      <c r="C35" s="17"/>
      <c r="D35" s="18"/>
      <c r="E35" s="16"/>
      <c r="F35" s="17"/>
      <c r="G35" s="20"/>
    </row>
    <row r="36" spans="1:7" ht="15.6" x14ac:dyDescent="0.3">
      <c r="A36" s="15" t="s">
        <v>203</v>
      </c>
      <c r="B36" s="24">
        <f>SUM(B37:B40)</f>
        <v>1101</v>
      </c>
      <c r="C36" s="306">
        <f>(B36/B$77)*100</f>
        <v>9.214160180768264</v>
      </c>
      <c r="D36" s="64"/>
      <c r="E36" s="187">
        <f>SUM(E37:E40)</f>
        <v>53158053</v>
      </c>
      <c r="F36" s="306">
        <f>(E36/E$77)*100</f>
        <v>3.2856861801127355</v>
      </c>
      <c r="G36" s="20"/>
    </row>
    <row r="37" spans="1:7" x14ac:dyDescent="0.25">
      <c r="A37" s="134" t="s">
        <v>204</v>
      </c>
      <c r="B37" s="16">
        <v>152</v>
      </c>
      <c r="C37" s="17">
        <f>(B37/B$77)*100</f>
        <v>1.2720729768181438</v>
      </c>
      <c r="D37" s="18"/>
      <c r="E37" s="21">
        <v>12760524</v>
      </c>
      <c r="F37" s="17">
        <f>(E37/E$77)*100</f>
        <v>0.78872484960645339</v>
      </c>
      <c r="G37" s="20"/>
    </row>
    <row r="38" spans="1:7" x14ac:dyDescent="0.25">
      <c r="A38" s="134" t="s">
        <v>205</v>
      </c>
      <c r="B38" s="16">
        <f>64+3</f>
        <v>67</v>
      </c>
      <c r="C38" s="17">
        <f>(B38/B$77)*100</f>
        <v>0.56071637793957652</v>
      </c>
      <c r="D38" s="18"/>
      <c r="E38" s="21">
        <f>2215409+23512</f>
        <v>2238921</v>
      </c>
      <c r="F38" s="17">
        <f>(E38/E$77)*100</f>
        <v>0.13838715628023823</v>
      </c>
      <c r="G38" s="20"/>
    </row>
    <row r="39" spans="1:7" x14ac:dyDescent="0.25">
      <c r="A39" s="134" t="s">
        <v>206</v>
      </c>
      <c r="B39" s="16">
        <v>556</v>
      </c>
      <c r="C39" s="17">
        <f>(B39/B$77)*100</f>
        <v>4.6531090467821574</v>
      </c>
      <c r="D39" s="18"/>
      <c r="E39" s="21">
        <v>14134286</v>
      </c>
      <c r="F39" s="17">
        <f>(E39/E$77)*100</f>
        <v>0.87363674090849253</v>
      </c>
      <c r="G39" s="20"/>
    </row>
    <row r="40" spans="1:7" x14ac:dyDescent="0.25">
      <c r="A40" s="205" t="s">
        <v>207</v>
      </c>
      <c r="B40" s="206">
        <f>326</f>
        <v>326</v>
      </c>
      <c r="C40" s="207">
        <f>(B40/B$77)*100</f>
        <v>2.7282617792283874</v>
      </c>
      <c r="D40" s="173"/>
      <c r="E40" s="208">
        <f>24024322</f>
        <v>24024322</v>
      </c>
      <c r="F40" s="207">
        <f>(E40/E$77)*100</f>
        <v>1.4849374333175513</v>
      </c>
      <c r="G40" s="174"/>
    </row>
    <row r="41" spans="1:7" ht="13.2" x14ac:dyDescent="0.25">
      <c r="A41" s="209" t="s">
        <v>108</v>
      </c>
      <c r="B41" s="209"/>
      <c r="C41" s="209"/>
      <c r="D41" s="209"/>
      <c r="E41" s="209"/>
      <c r="F41" s="209"/>
      <c r="G41" s="209"/>
    </row>
    <row r="42" spans="1:7" x14ac:dyDescent="0.25">
      <c r="A42" s="18"/>
      <c r="B42" s="143"/>
      <c r="C42" s="17"/>
      <c r="D42" s="18"/>
      <c r="E42" s="85"/>
      <c r="F42" s="17"/>
      <c r="G42" s="18"/>
    </row>
    <row r="43" spans="1:7" x14ac:dyDescent="0.25">
      <c r="A43" s="18"/>
      <c r="B43" s="143"/>
      <c r="C43" s="17"/>
      <c r="D43" s="18"/>
      <c r="E43" s="85"/>
      <c r="F43" s="17"/>
      <c r="G43" s="18"/>
    </row>
    <row r="44" spans="1:7" x14ac:dyDescent="0.25">
      <c r="A44" s="18"/>
      <c r="B44" s="143"/>
      <c r="C44" s="17"/>
      <c r="D44" s="18"/>
      <c r="E44" s="85"/>
      <c r="F44" s="17"/>
      <c r="G44" s="18"/>
    </row>
    <row r="45" spans="1:7" x14ac:dyDescent="0.25">
      <c r="A45" s="18"/>
      <c r="B45" s="143"/>
      <c r="C45" s="17"/>
      <c r="D45" s="18"/>
      <c r="E45" s="85"/>
      <c r="F45" s="17"/>
      <c r="G45" s="18"/>
    </row>
    <row r="46" spans="1:7" x14ac:dyDescent="0.25">
      <c r="A46" s="173"/>
      <c r="B46" s="307"/>
      <c r="C46" s="207"/>
      <c r="D46" s="173"/>
      <c r="E46" s="308"/>
      <c r="F46" s="207"/>
      <c r="G46" s="173"/>
    </row>
    <row r="47" spans="1:7" ht="15.6" x14ac:dyDescent="0.3">
      <c r="A47" s="175"/>
      <c r="B47" s="175"/>
      <c r="C47" s="7" t="s">
        <v>5</v>
      </c>
      <c r="D47" s="168"/>
      <c r="E47" s="175"/>
      <c r="F47" s="7" t="s">
        <v>5</v>
      </c>
      <c r="G47" s="169"/>
    </row>
    <row r="48" spans="1:7" ht="15.6" x14ac:dyDescent="0.3">
      <c r="A48" s="10" t="s">
        <v>6</v>
      </c>
      <c r="B48" s="11" t="s">
        <v>7</v>
      </c>
      <c r="C48" s="12" t="s">
        <v>8</v>
      </c>
      <c r="D48" s="173"/>
      <c r="E48" s="11" t="s">
        <v>9</v>
      </c>
      <c r="F48" s="12" t="s">
        <v>8</v>
      </c>
      <c r="G48" s="174"/>
    </row>
    <row r="49" spans="1:7" x14ac:dyDescent="0.25">
      <c r="A49" s="134"/>
      <c r="B49" s="134"/>
      <c r="C49" s="18"/>
      <c r="D49" s="18"/>
      <c r="E49" s="134"/>
      <c r="F49" s="18"/>
      <c r="G49" s="20"/>
    </row>
    <row r="50" spans="1:7" ht="15.6" x14ac:dyDescent="0.3">
      <c r="A50" s="15" t="s">
        <v>109</v>
      </c>
      <c r="B50" s="24">
        <f>SUM(B51:B58)</f>
        <v>1478</v>
      </c>
      <c r="C50" s="306">
        <f t="shared" ref="C50:C58" si="2">(B50/B$77)*100</f>
        <v>12.369235919323792</v>
      </c>
      <c r="D50" s="64" t="s">
        <v>11</v>
      </c>
      <c r="E50" s="182">
        <f>SUM(E51:E58)</f>
        <v>60876185</v>
      </c>
      <c r="F50" s="306">
        <f t="shared" ref="F50:F58" si="3">(E50/E$77)*100</f>
        <v>3.7627420205267152</v>
      </c>
      <c r="G50" s="183" t="s">
        <v>11</v>
      </c>
    </row>
    <row r="51" spans="1:7" x14ac:dyDescent="0.25">
      <c r="A51" s="134" t="s">
        <v>111</v>
      </c>
      <c r="B51" s="134">
        <v>271</v>
      </c>
      <c r="C51" s="17">
        <f t="shared" si="2"/>
        <v>2.2679722152481379</v>
      </c>
      <c r="D51" s="18"/>
      <c r="E51" s="21">
        <v>12239086</v>
      </c>
      <c r="F51" s="17">
        <f t="shared" si="3"/>
        <v>0.75649489508976675</v>
      </c>
      <c r="G51" s="20"/>
    </row>
    <row r="52" spans="1:7" x14ac:dyDescent="0.25">
      <c r="A52" s="134" t="s">
        <v>113</v>
      </c>
      <c r="B52" s="134">
        <v>60</v>
      </c>
      <c r="C52" s="17">
        <f t="shared" si="2"/>
        <v>0.50213406979663566</v>
      </c>
      <c r="D52" s="18"/>
      <c r="E52" s="21">
        <v>1996256</v>
      </c>
      <c r="F52" s="17">
        <f t="shared" si="3"/>
        <v>0.12338809232097213</v>
      </c>
      <c r="G52" s="20"/>
    </row>
    <row r="53" spans="1:7" x14ac:dyDescent="0.25">
      <c r="A53" s="134" t="s">
        <v>114</v>
      </c>
      <c r="B53" s="134">
        <v>750</v>
      </c>
      <c r="C53" s="17">
        <f t="shared" si="2"/>
        <v>6.2766758724579459</v>
      </c>
      <c r="D53" s="18"/>
      <c r="E53" s="21">
        <v>38300445</v>
      </c>
      <c r="F53" s="17">
        <f t="shared" si="3"/>
        <v>2.3673410843069802</v>
      </c>
      <c r="G53" s="20"/>
    </row>
    <row r="54" spans="1:7" x14ac:dyDescent="0.25">
      <c r="A54" s="134" t="s">
        <v>208</v>
      </c>
      <c r="B54" s="134">
        <v>271</v>
      </c>
      <c r="C54" s="17">
        <f t="shared" si="2"/>
        <v>2.2679722152481379</v>
      </c>
      <c r="D54" s="18"/>
      <c r="E54" s="21">
        <v>5625280</v>
      </c>
      <c r="F54" s="17">
        <f t="shared" si="3"/>
        <v>0.34769717309369041</v>
      </c>
      <c r="G54" s="20"/>
    </row>
    <row r="55" spans="1:7" x14ac:dyDescent="0.25">
      <c r="A55" s="134" t="s">
        <v>119</v>
      </c>
      <c r="B55" s="134">
        <v>70</v>
      </c>
      <c r="C55" s="17">
        <f t="shared" si="2"/>
        <v>0.58582308142940831</v>
      </c>
      <c r="D55" s="138"/>
      <c r="E55" s="21">
        <v>2110643</v>
      </c>
      <c r="F55" s="17">
        <f t="shared" si="3"/>
        <v>0.13045832465405918</v>
      </c>
      <c r="G55" s="20"/>
    </row>
    <row r="56" spans="1:7" x14ac:dyDescent="0.25">
      <c r="A56" s="134" t="s">
        <v>120</v>
      </c>
      <c r="B56" s="134">
        <v>19</v>
      </c>
      <c r="C56" s="17">
        <f t="shared" si="2"/>
        <v>0.15900912210226797</v>
      </c>
      <c r="D56" s="138"/>
      <c r="E56" s="21">
        <v>156624</v>
      </c>
      <c r="F56" s="17">
        <f t="shared" si="3"/>
        <v>9.6808909136302853E-3</v>
      </c>
      <c r="G56" s="20"/>
    </row>
    <row r="57" spans="1:7" x14ac:dyDescent="0.25">
      <c r="A57" s="134" t="s">
        <v>121</v>
      </c>
      <c r="B57" s="134">
        <v>23</v>
      </c>
      <c r="C57" s="17">
        <f t="shared" si="2"/>
        <v>0.19248472675537701</v>
      </c>
      <c r="D57" s="138"/>
      <c r="E57" s="21">
        <v>249941</v>
      </c>
      <c r="F57" s="17">
        <f t="shared" si="3"/>
        <v>1.5448791729515701E-2</v>
      </c>
      <c r="G57" s="20"/>
    </row>
    <row r="58" spans="1:7" x14ac:dyDescent="0.25">
      <c r="A58" s="134" t="s">
        <v>123</v>
      </c>
      <c r="B58" s="134">
        <f>8+5+1</f>
        <v>14</v>
      </c>
      <c r="C58" s="17">
        <f t="shared" si="2"/>
        <v>0.11716461628588166</v>
      </c>
      <c r="D58" s="18"/>
      <c r="E58" s="21">
        <f>135670+32340+29900</f>
        <v>197910</v>
      </c>
      <c r="F58" s="17">
        <f t="shared" si="3"/>
        <v>1.2232768418100479E-2</v>
      </c>
      <c r="G58" s="20"/>
    </row>
    <row r="59" spans="1:7" x14ac:dyDescent="0.25">
      <c r="A59" s="134"/>
      <c r="B59" s="134"/>
      <c r="C59" s="17"/>
      <c r="D59" s="18"/>
      <c r="E59" s="16"/>
      <c r="F59" s="17"/>
      <c r="G59" s="20"/>
    </row>
    <row r="60" spans="1:7" ht="15.6" x14ac:dyDescent="0.3">
      <c r="A60" s="15" t="s">
        <v>15</v>
      </c>
      <c r="B60" s="24">
        <f>SUM(B61:B63)</f>
        <v>1060</v>
      </c>
      <c r="C60" s="306">
        <f>(B60/B$77)*100</f>
        <v>8.8710352330738971</v>
      </c>
      <c r="D60" s="64"/>
      <c r="E60" s="187">
        <f>SUM(E61:E63)</f>
        <v>29166571</v>
      </c>
      <c r="F60" s="306">
        <f>(E60/E$77)*100</f>
        <v>1.8027785791172015</v>
      </c>
      <c r="G60" s="20"/>
    </row>
    <row r="61" spans="1:7" x14ac:dyDescent="0.25">
      <c r="A61" s="134" t="s">
        <v>129</v>
      </c>
      <c r="B61" s="134">
        <v>261</v>
      </c>
      <c r="C61" s="17">
        <f>(B61/B$77)*100</f>
        <v>2.1842832036153652</v>
      </c>
      <c r="D61" s="138"/>
      <c r="E61" s="21">
        <v>6620952</v>
      </c>
      <c r="F61" s="17">
        <f>(E61/E$77)*100</f>
        <v>0.40923941449830337</v>
      </c>
      <c r="G61" s="20"/>
    </row>
    <row r="62" spans="1:7" x14ac:dyDescent="0.25">
      <c r="A62" s="134" t="s">
        <v>130</v>
      </c>
      <c r="B62" s="134">
        <v>255</v>
      </c>
      <c r="C62" s="17">
        <f>(B62/B$77)*100</f>
        <v>2.1340697966357016</v>
      </c>
      <c r="D62" s="138"/>
      <c r="E62" s="21">
        <v>11206829</v>
      </c>
      <c r="F62" s="17">
        <f>(E62/E$77)*100</f>
        <v>0.69269134383433173</v>
      </c>
      <c r="G62" s="20"/>
    </row>
    <row r="63" spans="1:7" x14ac:dyDescent="0.25">
      <c r="A63" s="134" t="s">
        <v>209</v>
      </c>
      <c r="B63" s="134">
        <v>544</v>
      </c>
      <c r="C63" s="17">
        <f>(B63/B$77)*100</f>
        <v>4.5526822328228302</v>
      </c>
      <c r="D63" s="138"/>
      <c r="E63" s="21">
        <v>11338790</v>
      </c>
      <c r="F63" s="17">
        <f>(E63/E$77)*100</f>
        <v>0.70084782078456642</v>
      </c>
      <c r="G63" s="20"/>
    </row>
    <row r="64" spans="1:7" x14ac:dyDescent="0.25">
      <c r="A64" s="134"/>
      <c r="B64" s="134"/>
      <c r="C64" s="17"/>
      <c r="D64" s="138"/>
      <c r="E64" s="16"/>
      <c r="F64" s="17"/>
      <c r="G64" s="20"/>
    </row>
    <row r="65" spans="1:27" ht="15.6" x14ac:dyDescent="0.3">
      <c r="A65" s="15" t="s">
        <v>12</v>
      </c>
      <c r="B65" s="24">
        <f>SUM(B66:B68)</f>
        <v>1366</v>
      </c>
      <c r="C65" s="306">
        <f>(B65/B$77)*100</f>
        <v>11.43191898903674</v>
      </c>
      <c r="D65" s="64"/>
      <c r="E65" s="187">
        <f>SUM(E66:E68)</f>
        <v>83666722</v>
      </c>
      <c r="F65" s="306">
        <f>(E65/E$77)*100</f>
        <v>5.1714195064806869</v>
      </c>
      <c r="G65" s="20"/>
    </row>
    <row r="66" spans="1:27" ht="15.6" x14ac:dyDescent="0.3">
      <c r="A66" s="134" t="s">
        <v>210</v>
      </c>
      <c r="B66" s="16">
        <v>425</v>
      </c>
      <c r="C66" s="17">
        <f>(B66/B$77)*100</f>
        <v>3.5567829943928362</v>
      </c>
      <c r="D66" s="64"/>
      <c r="E66" s="21">
        <v>15944413</v>
      </c>
      <c r="F66" s="17">
        <f>(E66/E$77)*100</f>
        <v>0.98552024552347395</v>
      </c>
      <c r="G66" s="20"/>
    </row>
    <row r="67" spans="1:27" ht="15.6" x14ac:dyDescent="0.3">
      <c r="A67" s="134" t="s">
        <v>211</v>
      </c>
      <c r="B67" s="16">
        <v>426</v>
      </c>
      <c r="C67" s="17">
        <f>(B67/B$77)*100</f>
        <v>3.5651518955561139</v>
      </c>
      <c r="D67" s="64"/>
      <c r="E67" s="21">
        <v>16900840</v>
      </c>
      <c r="F67" s="17">
        <f>(E67/E$77)*100</f>
        <v>1.0446367631315714</v>
      </c>
      <c r="G67" s="20"/>
    </row>
    <row r="68" spans="1:27" ht="15.6" x14ac:dyDescent="0.3">
      <c r="A68" s="134" t="s">
        <v>87</v>
      </c>
      <c r="B68" s="16">
        <v>515</v>
      </c>
      <c r="C68" s="17">
        <f>(B68/B$77)*100</f>
        <v>4.3099840990877905</v>
      </c>
      <c r="D68" s="64"/>
      <c r="E68" s="21">
        <v>50821469</v>
      </c>
      <c r="F68" s="17">
        <f>(E68/E$77)*100</f>
        <v>3.1412624978256414</v>
      </c>
      <c r="G68" s="20"/>
    </row>
    <row r="69" spans="1:27" ht="15.6" x14ac:dyDescent="0.3">
      <c r="A69" s="15"/>
      <c r="B69" s="24"/>
      <c r="C69" s="306"/>
      <c r="D69" s="64"/>
      <c r="E69" s="24"/>
      <c r="F69" s="306"/>
      <c r="G69" s="20"/>
    </row>
    <row r="70" spans="1:27" ht="15.6" x14ac:dyDescent="0.3">
      <c r="A70" s="15" t="s">
        <v>17</v>
      </c>
      <c r="B70" s="24">
        <f>SUM(B71:B75)</f>
        <v>707</v>
      </c>
      <c r="C70" s="306">
        <f t="shared" ref="C70:C75" si="4">(B70/B$77)*100</f>
        <v>5.9168131224370244</v>
      </c>
      <c r="D70" s="64"/>
      <c r="E70" s="187">
        <f>SUM(E71:E75)</f>
        <v>44048251</v>
      </c>
      <c r="F70" s="306">
        <f t="shared" ref="F70:F75" si="5">(E70/E$77)*100</f>
        <v>2.7226115593217264</v>
      </c>
      <c r="G70" s="183"/>
    </row>
    <row r="71" spans="1:27" x14ac:dyDescent="0.25">
      <c r="A71" s="134" t="s">
        <v>140</v>
      </c>
      <c r="B71" s="16">
        <v>380</v>
      </c>
      <c r="C71" s="17">
        <f t="shared" si="4"/>
        <v>3.1801824420453597</v>
      </c>
      <c r="D71" s="18"/>
      <c r="E71" s="21">
        <v>32092148</v>
      </c>
      <c r="F71" s="17">
        <f t="shared" si="5"/>
        <v>1.9836077738538047</v>
      </c>
      <c r="G71" s="20"/>
    </row>
    <row r="72" spans="1:27" x14ac:dyDescent="0.25">
      <c r="A72" s="134" t="s">
        <v>16</v>
      </c>
      <c r="B72" s="134">
        <v>208</v>
      </c>
      <c r="C72" s="17">
        <f t="shared" si="4"/>
        <v>1.7407314419616702</v>
      </c>
      <c r="D72" s="18"/>
      <c r="E72" s="21">
        <v>7006108</v>
      </c>
      <c r="F72" s="17">
        <f t="shared" si="5"/>
        <v>0.43304581211763493</v>
      </c>
      <c r="G72" s="20"/>
    </row>
    <row r="73" spans="1:27" x14ac:dyDescent="0.25">
      <c r="A73" s="134" t="s">
        <v>212</v>
      </c>
      <c r="B73" s="16">
        <v>89</v>
      </c>
      <c r="C73" s="17">
        <f t="shared" si="4"/>
        <v>0.74483220353167623</v>
      </c>
      <c r="D73" s="18"/>
      <c r="E73" s="21">
        <v>4672921</v>
      </c>
      <c r="F73" s="17">
        <f t="shared" si="5"/>
        <v>0.28883209756494627</v>
      </c>
      <c r="G73" s="20"/>
    </row>
    <row r="74" spans="1:27" hidden="1" x14ac:dyDescent="0.25">
      <c r="A74" s="134" t="s">
        <v>143</v>
      </c>
      <c r="B74" s="16"/>
      <c r="C74" s="17">
        <f t="shared" si="4"/>
        <v>0</v>
      </c>
      <c r="D74" s="18"/>
      <c r="E74" s="21"/>
      <c r="F74" s="17">
        <f t="shared" si="5"/>
        <v>0</v>
      </c>
      <c r="G74" s="20"/>
    </row>
    <row r="75" spans="1:27" ht="15.6" x14ac:dyDescent="0.3">
      <c r="A75" s="211" t="s">
        <v>213</v>
      </c>
      <c r="B75" s="134">
        <f>9+21</f>
        <v>30</v>
      </c>
      <c r="C75" s="17">
        <f t="shared" si="4"/>
        <v>0.25106703489831783</v>
      </c>
      <c r="D75" s="18"/>
      <c r="E75" s="21">
        <f>91496+185578</f>
        <v>277074</v>
      </c>
      <c r="F75" s="17">
        <f t="shared" si="5"/>
        <v>1.7125875785340673E-2</v>
      </c>
      <c r="G75" s="20"/>
    </row>
    <row r="76" spans="1:27" ht="12.75" customHeight="1" x14ac:dyDescent="0.25">
      <c r="A76" s="134"/>
      <c r="B76" s="134"/>
      <c r="C76" s="17"/>
      <c r="D76" s="18"/>
      <c r="E76" s="16"/>
      <c r="F76" s="17"/>
      <c r="G76" s="2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7.25" customHeight="1" x14ac:dyDescent="0.3">
      <c r="A77" s="27" t="s">
        <v>18</v>
      </c>
      <c r="B77" s="28">
        <f>B12+B14+B20+B26+B36+B50+B60+B65+B70</f>
        <v>11949</v>
      </c>
      <c r="C77" s="29">
        <f>C12+C14+C20+C26+C36+C50+C60+C65+C70</f>
        <v>99.999999999999986</v>
      </c>
      <c r="D77" s="30" t="s">
        <v>11</v>
      </c>
      <c r="E77" s="68">
        <f>E12+E14+E20+E26+E36+E50+E60+E65+E70</f>
        <v>1617867626</v>
      </c>
      <c r="F77" s="29">
        <f>F12+F14+F20+F26+F36+F50+F60+F65+F70</f>
        <v>99.999999999999986</v>
      </c>
      <c r="G77" s="32" t="s">
        <v>11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2.75" customHeight="1" x14ac:dyDescent="0.25"/>
  </sheetData>
  <mergeCells count="7">
    <mergeCell ref="A41:G41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  <pageSetup scale="63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workbookViewId="0">
      <selection sqref="A1:G1"/>
    </sheetView>
  </sheetViews>
  <sheetFormatPr defaultColWidth="9.109375" defaultRowHeight="13.2" x14ac:dyDescent="0.25"/>
  <cols>
    <col min="1" max="1" width="32" style="2" customWidth="1"/>
    <col min="2" max="2" width="15.6640625" style="2" customWidth="1"/>
    <col min="3" max="3" width="16.88671875" style="2" customWidth="1"/>
    <col min="4" max="4" width="3.44140625" style="2" customWidth="1"/>
    <col min="5" max="5" width="17.109375" style="2" customWidth="1"/>
    <col min="6" max="6" width="15.44140625" style="2" customWidth="1"/>
    <col min="7" max="7" width="3.44140625" style="2" customWidth="1"/>
    <col min="8" max="256" width="9.109375" style="2"/>
    <col min="257" max="257" width="32" style="2" customWidth="1"/>
    <col min="258" max="258" width="15.6640625" style="2" customWidth="1"/>
    <col min="259" max="259" width="16.88671875" style="2" customWidth="1"/>
    <col min="260" max="260" width="3.44140625" style="2" customWidth="1"/>
    <col min="261" max="261" width="17.109375" style="2" customWidth="1"/>
    <col min="262" max="262" width="15.44140625" style="2" customWidth="1"/>
    <col min="263" max="263" width="3.44140625" style="2" customWidth="1"/>
    <col min="264" max="512" width="9.109375" style="2"/>
    <col min="513" max="513" width="32" style="2" customWidth="1"/>
    <col min="514" max="514" width="15.6640625" style="2" customWidth="1"/>
    <col min="515" max="515" width="16.88671875" style="2" customWidth="1"/>
    <col min="516" max="516" width="3.44140625" style="2" customWidth="1"/>
    <col min="517" max="517" width="17.109375" style="2" customWidth="1"/>
    <col min="518" max="518" width="15.44140625" style="2" customWidth="1"/>
    <col min="519" max="519" width="3.44140625" style="2" customWidth="1"/>
    <col min="520" max="768" width="9.109375" style="2"/>
    <col min="769" max="769" width="32" style="2" customWidth="1"/>
    <col min="770" max="770" width="15.6640625" style="2" customWidth="1"/>
    <col min="771" max="771" width="16.88671875" style="2" customWidth="1"/>
    <col min="772" max="772" width="3.44140625" style="2" customWidth="1"/>
    <col min="773" max="773" width="17.109375" style="2" customWidth="1"/>
    <col min="774" max="774" width="15.44140625" style="2" customWidth="1"/>
    <col min="775" max="775" width="3.44140625" style="2" customWidth="1"/>
    <col min="776" max="1024" width="9.109375" style="2"/>
    <col min="1025" max="1025" width="32" style="2" customWidth="1"/>
    <col min="1026" max="1026" width="15.6640625" style="2" customWidth="1"/>
    <col min="1027" max="1027" width="16.88671875" style="2" customWidth="1"/>
    <col min="1028" max="1028" width="3.44140625" style="2" customWidth="1"/>
    <col min="1029" max="1029" width="17.109375" style="2" customWidth="1"/>
    <col min="1030" max="1030" width="15.44140625" style="2" customWidth="1"/>
    <col min="1031" max="1031" width="3.44140625" style="2" customWidth="1"/>
    <col min="1032" max="1280" width="9.109375" style="2"/>
    <col min="1281" max="1281" width="32" style="2" customWidth="1"/>
    <col min="1282" max="1282" width="15.6640625" style="2" customWidth="1"/>
    <col min="1283" max="1283" width="16.88671875" style="2" customWidth="1"/>
    <col min="1284" max="1284" width="3.44140625" style="2" customWidth="1"/>
    <col min="1285" max="1285" width="17.109375" style="2" customWidth="1"/>
    <col min="1286" max="1286" width="15.44140625" style="2" customWidth="1"/>
    <col min="1287" max="1287" width="3.44140625" style="2" customWidth="1"/>
    <col min="1288" max="1536" width="9.109375" style="2"/>
    <col min="1537" max="1537" width="32" style="2" customWidth="1"/>
    <col min="1538" max="1538" width="15.6640625" style="2" customWidth="1"/>
    <col min="1539" max="1539" width="16.88671875" style="2" customWidth="1"/>
    <col min="1540" max="1540" width="3.44140625" style="2" customWidth="1"/>
    <col min="1541" max="1541" width="17.109375" style="2" customWidth="1"/>
    <col min="1542" max="1542" width="15.44140625" style="2" customWidth="1"/>
    <col min="1543" max="1543" width="3.44140625" style="2" customWidth="1"/>
    <col min="1544" max="1792" width="9.109375" style="2"/>
    <col min="1793" max="1793" width="32" style="2" customWidth="1"/>
    <col min="1794" max="1794" width="15.6640625" style="2" customWidth="1"/>
    <col min="1795" max="1795" width="16.88671875" style="2" customWidth="1"/>
    <col min="1796" max="1796" width="3.44140625" style="2" customWidth="1"/>
    <col min="1797" max="1797" width="17.109375" style="2" customWidth="1"/>
    <col min="1798" max="1798" width="15.44140625" style="2" customWidth="1"/>
    <col min="1799" max="1799" width="3.44140625" style="2" customWidth="1"/>
    <col min="1800" max="2048" width="9.109375" style="2"/>
    <col min="2049" max="2049" width="32" style="2" customWidth="1"/>
    <col min="2050" max="2050" width="15.6640625" style="2" customWidth="1"/>
    <col min="2051" max="2051" width="16.88671875" style="2" customWidth="1"/>
    <col min="2052" max="2052" width="3.44140625" style="2" customWidth="1"/>
    <col min="2053" max="2053" width="17.109375" style="2" customWidth="1"/>
    <col min="2054" max="2054" width="15.44140625" style="2" customWidth="1"/>
    <col min="2055" max="2055" width="3.44140625" style="2" customWidth="1"/>
    <col min="2056" max="2304" width="9.109375" style="2"/>
    <col min="2305" max="2305" width="32" style="2" customWidth="1"/>
    <col min="2306" max="2306" width="15.6640625" style="2" customWidth="1"/>
    <col min="2307" max="2307" width="16.88671875" style="2" customWidth="1"/>
    <col min="2308" max="2308" width="3.44140625" style="2" customWidth="1"/>
    <col min="2309" max="2309" width="17.109375" style="2" customWidth="1"/>
    <col min="2310" max="2310" width="15.44140625" style="2" customWidth="1"/>
    <col min="2311" max="2311" width="3.44140625" style="2" customWidth="1"/>
    <col min="2312" max="2560" width="9.109375" style="2"/>
    <col min="2561" max="2561" width="32" style="2" customWidth="1"/>
    <col min="2562" max="2562" width="15.6640625" style="2" customWidth="1"/>
    <col min="2563" max="2563" width="16.88671875" style="2" customWidth="1"/>
    <col min="2564" max="2564" width="3.44140625" style="2" customWidth="1"/>
    <col min="2565" max="2565" width="17.109375" style="2" customWidth="1"/>
    <col min="2566" max="2566" width="15.44140625" style="2" customWidth="1"/>
    <col min="2567" max="2567" width="3.44140625" style="2" customWidth="1"/>
    <col min="2568" max="2816" width="9.109375" style="2"/>
    <col min="2817" max="2817" width="32" style="2" customWidth="1"/>
    <col min="2818" max="2818" width="15.6640625" style="2" customWidth="1"/>
    <col min="2819" max="2819" width="16.88671875" style="2" customWidth="1"/>
    <col min="2820" max="2820" width="3.44140625" style="2" customWidth="1"/>
    <col min="2821" max="2821" width="17.109375" style="2" customWidth="1"/>
    <col min="2822" max="2822" width="15.44140625" style="2" customWidth="1"/>
    <col min="2823" max="2823" width="3.44140625" style="2" customWidth="1"/>
    <col min="2824" max="3072" width="9.109375" style="2"/>
    <col min="3073" max="3073" width="32" style="2" customWidth="1"/>
    <col min="3074" max="3074" width="15.6640625" style="2" customWidth="1"/>
    <col min="3075" max="3075" width="16.88671875" style="2" customWidth="1"/>
    <col min="3076" max="3076" width="3.44140625" style="2" customWidth="1"/>
    <col min="3077" max="3077" width="17.109375" style="2" customWidth="1"/>
    <col min="3078" max="3078" width="15.44140625" style="2" customWidth="1"/>
    <col min="3079" max="3079" width="3.44140625" style="2" customWidth="1"/>
    <col min="3080" max="3328" width="9.109375" style="2"/>
    <col min="3329" max="3329" width="32" style="2" customWidth="1"/>
    <col min="3330" max="3330" width="15.6640625" style="2" customWidth="1"/>
    <col min="3331" max="3331" width="16.88671875" style="2" customWidth="1"/>
    <col min="3332" max="3332" width="3.44140625" style="2" customWidth="1"/>
    <col min="3333" max="3333" width="17.109375" style="2" customWidth="1"/>
    <col min="3334" max="3334" width="15.44140625" style="2" customWidth="1"/>
    <col min="3335" max="3335" width="3.44140625" style="2" customWidth="1"/>
    <col min="3336" max="3584" width="9.109375" style="2"/>
    <col min="3585" max="3585" width="32" style="2" customWidth="1"/>
    <col min="3586" max="3586" width="15.6640625" style="2" customWidth="1"/>
    <col min="3587" max="3587" width="16.88671875" style="2" customWidth="1"/>
    <col min="3588" max="3588" width="3.44140625" style="2" customWidth="1"/>
    <col min="3589" max="3589" width="17.109375" style="2" customWidth="1"/>
    <col min="3590" max="3590" width="15.44140625" style="2" customWidth="1"/>
    <col min="3591" max="3591" width="3.44140625" style="2" customWidth="1"/>
    <col min="3592" max="3840" width="9.109375" style="2"/>
    <col min="3841" max="3841" width="32" style="2" customWidth="1"/>
    <col min="3842" max="3842" width="15.6640625" style="2" customWidth="1"/>
    <col min="3843" max="3843" width="16.88671875" style="2" customWidth="1"/>
    <col min="3844" max="3844" width="3.44140625" style="2" customWidth="1"/>
    <col min="3845" max="3845" width="17.109375" style="2" customWidth="1"/>
    <col min="3846" max="3846" width="15.44140625" style="2" customWidth="1"/>
    <col min="3847" max="3847" width="3.44140625" style="2" customWidth="1"/>
    <col min="3848" max="4096" width="9.109375" style="2"/>
    <col min="4097" max="4097" width="32" style="2" customWidth="1"/>
    <col min="4098" max="4098" width="15.6640625" style="2" customWidth="1"/>
    <col min="4099" max="4099" width="16.88671875" style="2" customWidth="1"/>
    <col min="4100" max="4100" width="3.44140625" style="2" customWidth="1"/>
    <col min="4101" max="4101" width="17.109375" style="2" customWidth="1"/>
    <col min="4102" max="4102" width="15.44140625" style="2" customWidth="1"/>
    <col min="4103" max="4103" width="3.44140625" style="2" customWidth="1"/>
    <col min="4104" max="4352" width="9.109375" style="2"/>
    <col min="4353" max="4353" width="32" style="2" customWidth="1"/>
    <col min="4354" max="4354" width="15.6640625" style="2" customWidth="1"/>
    <col min="4355" max="4355" width="16.88671875" style="2" customWidth="1"/>
    <col min="4356" max="4356" width="3.44140625" style="2" customWidth="1"/>
    <col min="4357" max="4357" width="17.109375" style="2" customWidth="1"/>
    <col min="4358" max="4358" width="15.44140625" style="2" customWidth="1"/>
    <col min="4359" max="4359" width="3.44140625" style="2" customWidth="1"/>
    <col min="4360" max="4608" width="9.109375" style="2"/>
    <col min="4609" max="4609" width="32" style="2" customWidth="1"/>
    <col min="4610" max="4610" width="15.6640625" style="2" customWidth="1"/>
    <col min="4611" max="4611" width="16.88671875" style="2" customWidth="1"/>
    <col min="4612" max="4612" width="3.44140625" style="2" customWidth="1"/>
    <col min="4613" max="4613" width="17.109375" style="2" customWidth="1"/>
    <col min="4614" max="4614" width="15.44140625" style="2" customWidth="1"/>
    <col min="4615" max="4615" width="3.44140625" style="2" customWidth="1"/>
    <col min="4616" max="4864" width="9.109375" style="2"/>
    <col min="4865" max="4865" width="32" style="2" customWidth="1"/>
    <col min="4866" max="4866" width="15.6640625" style="2" customWidth="1"/>
    <col min="4867" max="4867" width="16.88671875" style="2" customWidth="1"/>
    <col min="4868" max="4868" width="3.44140625" style="2" customWidth="1"/>
    <col min="4869" max="4869" width="17.109375" style="2" customWidth="1"/>
    <col min="4870" max="4870" width="15.44140625" style="2" customWidth="1"/>
    <col min="4871" max="4871" width="3.44140625" style="2" customWidth="1"/>
    <col min="4872" max="5120" width="9.109375" style="2"/>
    <col min="5121" max="5121" width="32" style="2" customWidth="1"/>
    <col min="5122" max="5122" width="15.6640625" style="2" customWidth="1"/>
    <col min="5123" max="5123" width="16.88671875" style="2" customWidth="1"/>
    <col min="5124" max="5124" width="3.44140625" style="2" customWidth="1"/>
    <col min="5125" max="5125" width="17.109375" style="2" customWidth="1"/>
    <col min="5126" max="5126" width="15.44140625" style="2" customWidth="1"/>
    <col min="5127" max="5127" width="3.44140625" style="2" customWidth="1"/>
    <col min="5128" max="5376" width="9.109375" style="2"/>
    <col min="5377" max="5377" width="32" style="2" customWidth="1"/>
    <col min="5378" max="5378" width="15.6640625" style="2" customWidth="1"/>
    <col min="5379" max="5379" width="16.88671875" style="2" customWidth="1"/>
    <col min="5380" max="5380" width="3.44140625" style="2" customWidth="1"/>
    <col min="5381" max="5381" width="17.109375" style="2" customWidth="1"/>
    <col min="5382" max="5382" width="15.44140625" style="2" customWidth="1"/>
    <col min="5383" max="5383" width="3.44140625" style="2" customWidth="1"/>
    <col min="5384" max="5632" width="9.109375" style="2"/>
    <col min="5633" max="5633" width="32" style="2" customWidth="1"/>
    <col min="5634" max="5634" width="15.6640625" style="2" customWidth="1"/>
    <col min="5635" max="5635" width="16.88671875" style="2" customWidth="1"/>
    <col min="5636" max="5636" width="3.44140625" style="2" customWidth="1"/>
    <col min="5637" max="5637" width="17.109375" style="2" customWidth="1"/>
    <col min="5638" max="5638" width="15.44140625" style="2" customWidth="1"/>
    <col min="5639" max="5639" width="3.44140625" style="2" customWidth="1"/>
    <col min="5640" max="5888" width="9.109375" style="2"/>
    <col min="5889" max="5889" width="32" style="2" customWidth="1"/>
    <col min="5890" max="5890" width="15.6640625" style="2" customWidth="1"/>
    <col min="5891" max="5891" width="16.88671875" style="2" customWidth="1"/>
    <col min="5892" max="5892" width="3.44140625" style="2" customWidth="1"/>
    <col min="5893" max="5893" width="17.109375" style="2" customWidth="1"/>
    <col min="5894" max="5894" width="15.44140625" style="2" customWidth="1"/>
    <col min="5895" max="5895" width="3.44140625" style="2" customWidth="1"/>
    <col min="5896" max="6144" width="9.109375" style="2"/>
    <col min="6145" max="6145" width="32" style="2" customWidth="1"/>
    <col min="6146" max="6146" width="15.6640625" style="2" customWidth="1"/>
    <col min="6147" max="6147" width="16.88671875" style="2" customWidth="1"/>
    <col min="6148" max="6148" width="3.44140625" style="2" customWidth="1"/>
    <col min="6149" max="6149" width="17.109375" style="2" customWidth="1"/>
    <col min="6150" max="6150" width="15.44140625" style="2" customWidth="1"/>
    <col min="6151" max="6151" width="3.44140625" style="2" customWidth="1"/>
    <col min="6152" max="6400" width="9.109375" style="2"/>
    <col min="6401" max="6401" width="32" style="2" customWidth="1"/>
    <col min="6402" max="6402" width="15.6640625" style="2" customWidth="1"/>
    <col min="6403" max="6403" width="16.88671875" style="2" customWidth="1"/>
    <col min="6404" max="6404" width="3.44140625" style="2" customWidth="1"/>
    <col min="6405" max="6405" width="17.109375" style="2" customWidth="1"/>
    <col min="6406" max="6406" width="15.44140625" style="2" customWidth="1"/>
    <col min="6407" max="6407" width="3.44140625" style="2" customWidth="1"/>
    <col min="6408" max="6656" width="9.109375" style="2"/>
    <col min="6657" max="6657" width="32" style="2" customWidth="1"/>
    <col min="6658" max="6658" width="15.6640625" style="2" customWidth="1"/>
    <col min="6659" max="6659" width="16.88671875" style="2" customWidth="1"/>
    <col min="6660" max="6660" width="3.44140625" style="2" customWidth="1"/>
    <col min="6661" max="6661" width="17.109375" style="2" customWidth="1"/>
    <col min="6662" max="6662" width="15.44140625" style="2" customWidth="1"/>
    <col min="6663" max="6663" width="3.44140625" style="2" customWidth="1"/>
    <col min="6664" max="6912" width="9.109375" style="2"/>
    <col min="6913" max="6913" width="32" style="2" customWidth="1"/>
    <col min="6914" max="6914" width="15.6640625" style="2" customWidth="1"/>
    <col min="6915" max="6915" width="16.88671875" style="2" customWidth="1"/>
    <col min="6916" max="6916" width="3.44140625" style="2" customWidth="1"/>
    <col min="6917" max="6917" width="17.109375" style="2" customWidth="1"/>
    <col min="6918" max="6918" width="15.44140625" style="2" customWidth="1"/>
    <col min="6919" max="6919" width="3.44140625" style="2" customWidth="1"/>
    <col min="6920" max="7168" width="9.109375" style="2"/>
    <col min="7169" max="7169" width="32" style="2" customWidth="1"/>
    <col min="7170" max="7170" width="15.6640625" style="2" customWidth="1"/>
    <col min="7171" max="7171" width="16.88671875" style="2" customWidth="1"/>
    <col min="7172" max="7172" width="3.44140625" style="2" customWidth="1"/>
    <col min="7173" max="7173" width="17.109375" style="2" customWidth="1"/>
    <col min="7174" max="7174" width="15.44140625" style="2" customWidth="1"/>
    <col min="7175" max="7175" width="3.44140625" style="2" customWidth="1"/>
    <col min="7176" max="7424" width="9.109375" style="2"/>
    <col min="7425" max="7425" width="32" style="2" customWidth="1"/>
    <col min="7426" max="7426" width="15.6640625" style="2" customWidth="1"/>
    <col min="7427" max="7427" width="16.88671875" style="2" customWidth="1"/>
    <col min="7428" max="7428" width="3.44140625" style="2" customWidth="1"/>
    <col min="7429" max="7429" width="17.109375" style="2" customWidth="1"/>
    <col min="7430" max="7430" width="15.44140625" style="2" customWidth="1"/>
    <col min="7431" max="7431" width="3.44140625" style="2" customWidth="1"/>
    <col min="7432" max="7680" width="9.109375" style="2"/>
    <col min="7681" max="7681" width="32" style="2" customWidth="1"/>
    <col min="7682" max="7682" width="15.6640625" style="2" customWidth="1"/>
    <col min="7683" max="7683" width="16.88671875" style="2" customWidth="1"/>
    <col min="7684" max="7684" width="3.44140625" style="2" customWidth="1"/>
    <col min="7685" max="7685" width="17.109375" style="2" customWidth="1"/>
    <col min="7686" max="7686" width="15.44140625" style="2" customWidth="1"/>
    <col min="7687" max="7687" width="3.44140625" style="2" customWidth="1"/>
    <col min="7688" max="7936" width="9.109375" style="2"/>
    <col min="7937" max="7937" width="32" style="2" customWidth="1"/>
    <col min="7938" max="7938" width="15.6640625" style="2" customWidth="1"/>
    <col min="7939" max="7939" width="16.88671875" style="2" customWidth="1"/>
    <col min="7940" max="7940" width="3.44140625" style="2" customWidth="1"/>
    <col min="7941" max="7941" width="17.109375" style="2" customWidth="1"/>
    <col min="7942" max="7942" width="15.44140625" style="2" customWidth="1"/>
    <col min="7943" max="7943" width="3.44140625" style="2" customWidth="1"/>
    <col min="7944" max="8192" width="9.109375" style="2"/>
    <col min="8193" max="8193" width="32" style="2" customWidth="1"/>
    <col min="8194" max="8194" width="15.6640625" style="2" customWidth="1"/>
    <col min="8195" max="8195" width="16.88671875" style="2" customWidth="1"/>
    <col min="8196" max="8196" width="3.44140625" style="2" customWidth="1"/>
    <col min="8197" max="8197" width="17.109375" style="2" customWidth="1"/>
    <col min="8198" max="8198" width="15.44140625" style="2" customWidth="1"/>
    <col min="8199" max="8199" width="3.44140625" style="2" customWidth="1"/>
    <col min="8200" max="8448" width="9.109375" style="2"/>
    <col min="8449" max="8449" width="32" style="2" customWidth="1"/>
    <col min="8450" max="8450" width="15.6640625" style="2" customWidth="1"/>
    <col min="8451" max="8451" width="16.88671875" style="2" customWidth="1"/>
    <col min="8452" max="8452" width="3.44140625" style="2" customWidth="1"/>
    <col min="8453" max="8453" width="17.109375" style="2" customWidth="1"/>
    <col min="8454" max="8454" width="15.44140625" style="2" customWidth="1"/>
    <col min="8455" max="8455" width="3.44140625" style="2" customWidth="1"/>
    <col min="8456" max="8704" width="9.109375" style="2"/>
    <col min="8705" max="8705" width="32" style="2" customWidth="1"/>
    <col min="8706" max="8706" width="15.6640625" style="2" customWidth="1"/>
    <col min="8707" max="8707" width="16.88671875" style="2" customWidth="1"/>
    <col min="8708" max="8708" width="3.44140625" style="2" customWidth="1"/>
    <col min="8709" max="8709" width="17.109375" style="2" customWidth="1"/>
    <col min="8710" max="8710" width="15.44140625" style="2" customWidth="1"/>
    <col min="8711" max="8711" width="3.44140625" style="2" customWidth="1"/>
    <col min="8712" max="8960" width="9.109375" style="2"/>
    <col min="8961" max="8961" width="32" style="2" customWidth="1"/>
    <col min="8962" max="8962" width="15.6640625" style="2" customWidth="1"/>
    <col min="8963" max="8963" width="16.88671875" style="2" customWidth="1"/>
    <col min="8964" max="8964" width="3.44140625" style="2" customWidth="1"/>
    <col min="8965" max="8965" width="17.109375" style="2" customWidth="1"/>
    <col min="8966" max="8966" width="15.44140625" style="2" customWidth="1"/>
    <col min="8967" max="8967" width="3.44140625" style="2" customWidth="1"/>
    <col min="8968" max="9216" width="9.109375" style="2"/>
    <col min="9217" max="9217" width="32" style="2" customWidth="1"/>
    <col min="9218" max="9218" width="15.6640625" style="2" customWidth="1"/>
    <col min="9219" max="9219" width="16.88671875" style="2" customWidth="1"/>
    <col min="9220" max="9220" width="3.44140625" style="2" customWidth="1"/>
    <col min="9221" max="9221" width="17.109375" style="2" customWidth="1"/>
    <col min="9222" max="9222" width="15.44140625" style="2" customWidth="1"/>
    <col min="9223" max="9223" width="3.44140625" style="2" customWidth="1"/>
    <col min="9224" max="9472" width="9.109375" style="2"/>
    <col min="9473" max="9473" width="32" style="2" customWidth="1"/>
    <col min="9474" max="9474" width="15.6640625" style="2" customWidth="1"/>
    <col min="9475" max="9475" width="16.88671875" style="2" customWidth="1"/>
    <col min="9476" max="9476" width="3.44140625" style="2" customWidth="1"/>
    <col min="9477" max="9477" width="17.109375" style="2" customWidth="1"/>
    <col min="9478" max="9478" width="15.44140625" style="2" customWidth="1"/>
    <col min="9479" max="9479" width="3.44140625" style="2" customWidth="1"/>
    <col min="9480" max="9728" width="9.109375" style="2"/>
    <col min="9729" max="9729" width="32" style="2" customWidth="1"/>
    <col min="9730" max="9730" width="15.6640625" style="2" customWidth="1"/>
    <col min="9731" max="9731" width="16.88671875" style="2" customWidth="1"/>
    <col min="9732" max="9732" width="3.44140625" style="2" customWidth="1"/>
    <col min="9733" max="9733" width="17.109375" style="2" customWidth="1"/>
    <col min="9734" max="9734" width="15.44140625" style="2" customWidth="1"/>
    <col min="9735" max="9735" width="3.44140625" style="2" customWidth="1"/>
    <col min="9736" max="9984" width="9.109375" style="2"/>
    <col min="9985" max="9985" width="32" style="2" customWidth="1"/>
    <col min="9986" max="9986" width="15.6640625" style="2" customWidth="1"/>
    <col min="9987" max="9987" width="16.88671875" style="2" customWidth="1"/>
    <col min="9988" max="9988" width="3.44140625" style="2" customWidth="1"/>
    <col min="9989" max="9989" width="17.109375" style="2" customWidth="1"/>
    <col min="9990" max="9990" width="15.44140625" style="2" customWidth="1"/>
    <col min="9991" max="9991" width="3.44140625" style="2" customWidth="1"/>
    <col min="9992" max="10240" width="9.109375" style="2"/>
    <col min="10241" max="10241" width="32" style="2" customWidth="1"/>
    <col min="10242" max="10242" width="15.6640625" style="2" customWidth="1"/>
    <col min="10243" max="10243" width="16.88671875" style="2" customWidth="1"/>
    <col min="10244" max="10244" width="3.44140625" style="2" customWidth="1"/>
    <col min="10245" max="10245" width="17.109375" style="2" customWidth="1"/>
    <col min="10246" max="10246" width="15.44140625" style="2" customWidth="1"/>
    <col min="10247" max="10247" width="3.44140625" style="2" customWidth="1"/>
    <col min="10248" max="10496" width="9.109375" style="2"/>
    <col min="10497" max="10497" width="32" style="2" customWidth="1"/>
    <col min="10498" max="10498" width="15.6640625" style="2" customWidth="1"/>
    <col min="10499" max="10499" width="16.88671875" style="2" customWidth="1"/>
    <col min="10500" max="10500" width="3.44140625" style="2" customWidth="1"/>
    <col min="10501" max="10501" width="17.109375" style="2" customWidth="1"/>
    <col min="10502" max="10502" width="15.44140625" style="2" customWidth="1"/>
    <col min="10503" max="10503" width="3.44140625" style="2" customWidth="1"/>
    <col min="10504" max="10752" width="9.109375" style="2"/>
    <col min="10753" max="10753" width="32" style="2" customWidth="1"/>
    <col min="10754" max="10754" width="15.6640625" style="2" customWidth="1"/>
    <col min="10755" max="10755" width="16.88671875" style="2" customWidth="1"/>
    <col min="10756" max="10756" width="3.44140625" style="2" customWidth="1"/>
    <col min="10757" max="10757" width="17.109375" style="2" customWidth="1"/>
    <col min="10758" max="10758" width="15.44140625" style="2" customWidth="1"/>
    <col min="10759" max="10759" width="3.44140625" style="2" customWidth="1"/>
    <col min="10760" max="11008" width="9.109375" style="2"/>
    <col min="11009" max="11009" width="32" style="2" customWidth="1"/>
    <col min="11010" max="11010" width="15.6640625" style="2" customWidth="1"/>
    <col min="11011" max="11011" width="16.88671875" style="2" customWidth="1"/>
    <col min="11012" max="11012" width="3.44140625" style="2" customWidth="1"/>
    <col min="11013" max="11013" width="17.109375" style="2" customWidth="1"/>
    <col min="11014" max="11014" width="15.44140625" style="2" customWidth="1"/>
    <col min="11015" max="11015" width="3.44140625" style="2" customWidth="1"/>
    <col min="11016" max="11264" width="9.109375" style="2"/>
    <col min="11265" max="11265" width="32" style="2" customWidth="1"/>
    <col min="11266" max="11266" width="15.6640625" style="2" customWidth="1"/>
    <col min="11267" max="11267" width="16.88671875" style="2" customWidth="1"/>
    <col min="11268" max="11268" width="3.44140625" style="2" customWidth="1"/>
    <col min="11269" max="11269" width="17.109375" style="2" customWidth="1"/>
    <col min="11270" max="11270" width="15.44140625" style="2" customWidth="1"/>
    <col min="11271" max="11271" width="3.44140625" style="2" customWidth="1"/>
    <col min="11272" max="11520" width="9.109375" style="2"/>
    <col min="11521" max="11521" width="32" style="2" customWidth="1"/>
    <col min="11522" max="11522" width="15.6640625" style="2" customWidth="1"/>
    <col min="11523" max="11523" width="16.88671875" style="2" customWidth="1"/>
    <col min="11524" max="11524" width="3.44140625" style="2" customWidth="1"/>
    <col min="11525" max="11525" width="17.109375" style="2" customWidth="1"/>
    <col min="11526" max="11526" width="15.44140625" style="2" customWidth="1"/>
    <col min="11527" max="11527" width="3.44140625" style="2" customWidth="1"/>
    <col min="11528" max="11776" width="9.109375" style="2"/>
    <col min="11777" max="11777" width="32" style="2" customWidth="1"/>
    <col min="11778" max="11778" width="15.6640625" style="2" customWidth="1"/>
    <col min="11779" max="11779" width="16.88671875" style="2" customWidth="1"/>
    <col min="11780" max="11780" width="3.44140625" style="2" customWidth="1"/>
    <col min="11781" max="11781" width="17.109375" style="2" customWidth="1"/>
    <col min="11782" max="11782" width="15.44140625" style="2" customWidth="1"/>
    <col min="11783" max="11783" width="3.44140625" style="2" customWidth="1"/>
    <col min="11784" max="12032" width="9.109375" style="2"/>
    <col min="12033" max="12033" width="32" style="2" customWidth="1"/>
    <col min="12034" max="12034" width="15.6640625" style="2" customWidth="1"/>
    <col min="12035" max="12035" width="16.88671875" style="2" customWidth="1"/>
    <col min="12036" max="12036" width="3.44140625" style="2" customWidth="1"/>
    <col min="12037" max="12037" width="17.109375" style="2" customWidth="1"/>
    <col min="12038" max="12038" width="15.44140625" style="2" customWidth="1"/>
    <col min="12039" max="12039" width="3.44140625" style="2" customWidth="1"/>
    <col min="12040" max="12288" width="9.109375" style="2"/>
    <col min="12289" max="12289" width="32" style="2" customWidth="1"/>
    <col min="12290" max="12290" width="15.6640625" style="2" customWidth="1"/>
    <col min="12291" max="12291" width="16.88671875" style="2" customWidth="1"/>
    <col min="12292" max="12292" width="3.44140625" style="2" customWidth="1"/>
    <col min="12293" max="12293" width="17.109375" style="2" customWidth="1"/>
    <col min="12294" max="12294" width="15.44140625" style="2" customWidth="1"/>
    <col min="12295" max="12295" width="3.44140625" style="2" customWidth="1"/>
    <col min="12296" max="12544" width="9.109375" style="2"/>
    <col min="12545" max="12545" width="32" style="2" customWidth="1"/>
    <col min="12546" max="12546" width="15.6640625" style="2" customWidth="1"/>
    <col min="12547" max="12547" width="16.88671875" style="2" customWidth="1"/>
    <col min="12548" max="12548" width="3.44140625" style="2" customWidth="1"/>
    <col min="12549" max="12549" width="17.109375" style="2" customWidth="1"/>
    <col min="12550" max="12550" width="15.44140625" style="2" customWidth="1"/>
    <col min="12551" max="12551" width="3.44140625" style="2" customWidth="1"/>
    <col min="12552" max="12800" width="9.109375" style="2"/>
    <col min="12801" max="12801" width="32" style="2" customWidth="1"/>
    <col min="12802" max="12802" width="15.6640625" style="2" customWidth="1"/>
    <col min="12803" max="12803" width="16.88671875" style="2" customWidth="1"/>
    <col min="12804" max="12804" width="3.44140625" style="2" customWidth="1"/>
    <col min="12805" max="12805" width="17.109375" style="2" customWidth="1"/>
    <col min="12806" max="12806" width="15.44140625" style="2" customWidth="1"/>
    <col min="12807" max="12807" width="3.44140625" style="2" customWidth="1"/>
    <col min="12808" max="13056" width="9.109375" style="2"/>
    <col min="13057" max="13057" width="32" style="2" customWidth="1"/>
    <col min="13058" max="13058" width="15.6640625" style="2" customWidth="1"/>
    <col min="13059" max="13059" width="16.88671875" style="2" customWidth="1"/>
    <col min="13060" max="13060" width="3.44140625" style="2" customWidth="1"/>
    <col min="13061" max="13061" width="17.109375" style="2" customWidth="1"/>
    <col min="13062" max="13062" width="15.44140625" style="2" customWidth="1"/>
    <col min="13063" max="13063" width="3.44140625" style="2" customWidth="1"/>
    <col min="13064" max="13312" width="9.109375" style="2"/>
    <col min="13313" max="13313" width="32" style="2" customWidth="1"/>
    <col min="13314" max="13314" width="15.6640625" style="2" customWidth="1"/>
    <col min="13315" max="13315" width="16.88671875" style="2" customWidth="1"/>
    <col min="13316" max="13316" width="3.44140625" style="2" customWidth="1"/>
    <col min="13317" max="13317" width="17.109375" style="2" customWidth="1"/>
    <col min="13318" max="13318" width="15.44140625" style="2" customWidth="1"/>
    <col min="13319" max="13319" width="3.44140625" style="2" customWidth="1"/>
    <col min="13320" max="13568" width="9.109375" style="2"/>
    <col min="13569" max="13569" width="32" style="2" customWidth="1"/>
    <col min="13570" max="13570" width="15.6640625" style="2" customWidth="1"/>
    <col min="13571" max="13571" width="16.88671875" style="2" customWidth="1"/>
    <col min="13572" max="13572" width="3.44140625" style="2" customWidth="1"/>
    <col min="13573" max="13573" width="17.109375" style="2" customWidth="1"/>
    <col min="13574" max="13574" width="15.44140625" style="2" customWidth="1"/>
    <col min="13575" max="13575" width="3.44140625" style="2" customWidth="1"/>
    <col min="13576" max="13824" width="9.109375" style="2"/>
    <col min="13825" max="13825" width="32" style="2" customWidth="1"/>
    <col min="13826" max="13826" width="15.6640625" style="2" customWidth="1"/>
    <col min="13827" max="13827" width="16.88671875" style="2" customWidth="1"/>
    <col min="13828" max="13828" width="3.44140625" style="2" customWidth="1"/>
    <col min="13829" max="13829" width="17.109375" style="2" customWidth="1"/>
    <col min="13830" max="13830" width="15.44140625" style="2" customWidth="1"/>
    <col min="13831" max="13831" width="3.44140625" style="2" customWidth="1"/>
    <col min="13832" max="14080" width="9.109375" style="2"/>
    <col min="14081" max="14081" width="32" style="2" customWidth="1"/>
    <col min="14082" max="14082" width="15.6640625" style="2" customWidth="1"/>
    <col min="14083" max="14083" width="16.88671875" style="2" customWidth="1"/>
    <col min="14084" max="14084" width="3.44140625" style="2" customWidth="1"/>
    <col min="14085" max="14085" width="17.109375" style="2" customWidth="1"/>
    <col min="14086" max="14086" width="15.44140625" style="2" customWidth="1"/>
    <col min="14087" max="14087" width="3.44140625" style="2" customWidth="1"/>
    <col min="14088" max="14336" width="9.109375" style="2"/>
    <col min="14337" max="14337" width="32" style="2" customWidth="1"/>
    <col min="14338" max="14338" width="15.6640625" style="2" customWidth="1"/>
    <col min="14339" max="14339" width="16.88671875" style="2" customWidth="1"/>
    <col min="14340" max="14340" width="3.44140625" style="2" customWidth="1"/>
    <col min="14341" max="14341" width="17.109375" style="2" customWidth="1"/>
    <col min="14342" max="14342" width="15.44140625" style="2" customWidth="1"/>
    <col min="14343" max="14343" width="3.44140625" style="2" customWidth="1"/>
    <col min="14344" max="14592" width="9.109375" style="2"/>
    <col min="14593" max="14593" width="32" style="2" customWidth="1"/>
    <col min="14594" max="14594" width="15.6640625" style="2" customWidth="1"/>
    <col min="14595" max="14595" width="16.88671875" style="2" customWidth="1"/>
    <col min="14596" max="14596" width="3.44140625" style="2" customWidth="1"/>
    <col min="14597" max="14597" width="17.109375" style="2" customWidth="1"/>
    <col min="14598" max="14598" width="15.44140625" style="2" customWidth="1"/>
    <col min="14599" max="14599" width="3.44140625" style="2" customWidth="1"/>
    <col min="14600" max="14848" width="9.109375" style="2"/>
    <col min="14849" max="14849" width="32" style="2" customWidth="1"/>
    <col min="14850" max="14850" width="15.6640625" style="2" customWidth="1"/>
    <col min="14851" max="14851" width="16.88671875" style="2" customWidth="1"/>
    <col min="14852" max="14852" width="3.44140625" style="2" customWidth="1"/>
    <col min="14853" max="14853" width="17.109375" style="2" customWidth="1"/>
    <col min="14854" max="14854" width="15.44140625" style="2" customWidth="1"/>
    <col min="14855" max="14855" width="3.44140625" style="2" customWidth="1"/>
    <col min="14856" max="15104" width="9.109375" style="2"/>
    <col min="15105" max="15105" width="32" style="2" customWidth="1"/>
    <col min="15106" max="15106" width="15.6640625" style="2" customWidth="1"/>
    <col min="15107" max="15107" width="16.88671875" style="2" customWidth="1"/>
    <col min="15108" max="15108" width="3.44140625" style="2" customWidth="1"/>
    <col min="15109" max="15109" width="17.109375" style="2" customWidth="1"/>
    <col min="15110" max="15110" width="15.44140625" style="2" customWidth="1"/>
    <col min="15111" max="15111" width="3.44140625" style="2" customWidth="1"/>
    <col min="15112" max="15360" width="9.109375" style="2"/>
    <col min="15361" max="15361" width="32" style="2" customWidth="1"/>
    <col min="15362" max="15362" width="15.6640625" style="2" customWidth="1"/>
    <col min="15363" max="15363" width="16.88671875" style="2" customWidth="1"/>
    <col min="15364" max="15364" width="3.44140625" style="2" customWidth="1"/>
    <col min="15365" max="15365" width="17.109375" style="2" customWidth="1"/>
    <col min="15366" max="15366" width="15.44140625" style="2" customWidth="1"/>
    <col min="15367" max="15367" width="3.44140625" style="2" customWidth="1"/>
    <col min="15368" max="15616" width="9.109375" style="2"/>
    <col min="15617" max="15617" width="32" style="2" customWidth="1"/>
    <col min="15618" max="15618" width="15.6640625" style="2" customWidth="1"/>
    <col min="15619" max="15619" width="16.88671875" style="2" customWidth="1"/>
    <col min="15620" max="15620" width="3.44140625" style="2" customWidth="1"/>
    <col min="15621" max="15621" width="17.109375" style="2" customWidth="1"/>
    <col min="15622" max="15622" width="15.44140625" style="2" customWidth="1"/>
    <col min="15623" max="15623" width="3.44140625" style="2" customWidth="1"/>
    <col min="15624" max="15872" width="9.109375" style="2"/>
    <col min="15873" max="15873" width="32" style="2" customWidth="1"/>
    <col min="15874" max="15874" width="15.6640625" style="2" customWidth="1"/>
    <col min="15875" max="15875" width="16.88671875" style="2" customWidth="1"/>
    <col min="15876" max="15876" width="3.44140625" style="2" customWidth="1"/>
    <col min="15877" max="15877" width="17.109375" style="2" customWidth="1"/>
    <col min="15878" max="15878" width="15.44140625" style="2" customWidth="1"/>
    <col min="15879" max="15879" width="3.44140625" style="2" customWidth="1"/>
    <col min="15880" max="16128" width="9.109375" style="2"/>
    <col min="16129" max="16129" width="32" style="2" customWidth="1"/>
    <col min="16130" max="16130" width="15.6640625" style="2" customWidth="1"/>
    <col min="16131" max="16131" width="16.88671875" style="2" customWidth="1"/>
    <col min="16132" max="16132" width="3.44140625" style="2" customWidth="1"/>
    <col min="16133" max="16133" width="17.109375" style="2" customWidth="1"/>
    <col min="16134" max="16134" width="15.44140625" style="2" customWidth="1"/>
    <col min="16135" max="16135" width="3.44140625" style="2" customWidth="1"/>
    <col min="16136" max="16384" width="9.109375" style="2"/>
  </cols>
  <sheetData>
    <row r="1" spans="1:7" ht="21" x14ac:dyDescent="0.4">
      <c r="A1" s="1" t="s">
        <v>195</v>
      </c>
      <c r="B1" s="1"/>
      <c r="C1" s="1"/>
      <c r="D1" s="1"/>
      <c r="E1" s="1"/>
      <c r="F1" s="1"/>
      <c r="G1" s="1"/>
    </row>
    <row r="2" spans="1:7" ht="21" x14ac:dyDescent="0.4">
      <c r="A2" s="1" t="s">
        <v>196</v>
      </c>
      <c r="B2" s="1"/>
      <c r="C2" s="1"/>
      <c r="D2" s="1"/>
      <c r="E2" s="1"/>
      <c r="F2" s="1"/>
      <c r="G2" s="1"/>
    </row>
    <row r="3" spans="1:7" ht="21" x14ac:dyDescent="0.4">
      <c r="A3" s="1" t="s">
        <v>1</v>
      </c>
      <c r="B3" s="1"/>
      <c r="C3" s="1"/>
      <c r="D3" s="1"/>
      <c r="E3" s="1"/>
      <c r="F3" s="1"/>
      <c r="G3" s="1"/>
    </row>
    <row r="5" spans="1:7" ht="17.399999999999999" x14ac:dyDescent="0.3">
      <c r="A5" s="3" t="s">
        <v>214</v>
      </c>
      <c r="B5" s="3"/>
      <c r="C5" s="3"/>
      <c r="D5" s="3"/>
      <c r="E5" s="3"/>
      <c r="F5" s="3"/>
      <c r="G5" s="3"/>
    </row>
    <row r="6" spans="1:7" ht="17.399999999999999" x14ac:dyDescent="0.3">
      <c r="A6" s="3" t="s">
        <v>20</v>
      </c>
      <c r="B6" s="3"/>
      <c r="C6" s="3"/>
      <c r="D6" s="3"/>
      <c r="E6" s="3"/>
      <c r="F6" s="3"/>
      <c r="G6" s="3"/>
    </row>
    <row r="7" spans="1:7" ht="15" x14ac:dyDescent="0.25">
      <c r="A7" s="37"/>
      <c r="B7" s="37"/>
      <c r="C7" s="37"/>
      <c r="D7" s="37"/>
      <c r="E7" s="37"/>
      <c r="F7" s="37"/>
      <c r="G7" s="37"/>
    </row>
    <row r="8" spans="1:7" ht="15.6" x14ac:dyDescent="0.3">
      <c r="A8" s="70"/>
      <c r="B8" s="309"/>
      <c r="C8" s="7" t="s">
        <v>5</v>
      </c>
      <c r="D8" s="310"/>
      <c r="E8" s="41" t="s">
        <v>9</v>
      </c>
      <c r="F8" s="7" t="s">
        <v>5</v>
      </c>
      <c r="G8" s="311"/>
    </row>
    <row r="9" spans="1:7" ht="15.6" x14ac:dyDescent="0.3">
      <c r="A9" s="10" t="s">
        <v>21</v>
      </c>
      <c r="B9" s="11" t="s">
        <v>7</v>
      </c>
      <c r="C9" s="12" t="s">
        <v>8</v>
      </c>
      <c r="D9" s="312"/>
      <c r="E9" s="44" t="s">
        <v>22</v>
      </c>
      <c r="F9" s="12" t="s">
        <v>8</v>
      </c>
      <c r="G9" s="313"/>
    </row>
    <row r="10" spans="1:7" ht="28.8" customHeight="1" x14ac:dyDescent="0.3">
      <c r="A10" s="98" t="s">
        <v>215</v>
      </c>
      <c r="B10" s="47">
        <f>359+2</f>
        <v>361</v>
      </c>
      <c r="C10" s="48">
        <f t="shared" ref="C10:C17" si="0">(B10/B$19)*100</f>
        <v>3.0211733199430912</v>
      </c>
      <c r="D10" s="37" t="s">
        <v>11</v>
      </c>
      <c r="E10" s="19">
        <f>39630+600</f>
        <v>40230</v>
      </c>
      <c r="F10" s="48">
        <f t="shared" ref="F10:F17" si="1">(E10/E$19)*100</f>
        <v>2.4866064042250637E-3</v>
      </c>
      <c r="G10" s="49" t="s">
        <v>11</v>
      </c>
    </row>
    <row r="11" spans="1:7" ht="28.8" customHeight="1" x14ac:dyDescent="0.3">
      <c r="A11" s="46" t="s">
        <v>24</v>
      </c>
      <c r="B11" s="47">
        <v>491</v>
      </c>
      <c r="C11" s="48">
        <f t="shared" si="0"/>
        <v>4.1091304711691352</v>
      </c>
      <c r="D11" s="37"/>
      <c r="E11" s="21">
        <v>308454</v>
      </c>
      <c r="F11" s="48">
        <f t="shared" si="1"/>
        <v>1.9065465866488635E-2</v>
      </c>
      <c r="G11" s="49"/>
    </row>
    <row r="12" spans="1:7" ht="28.8" customHeight="1" x14ac:dyDescent="0.3">
      <c r="A12" s="46" t="s">
        <v>25</v>
      </c>
      <c r="B12" s="47">
        <v>1380</v>
      </c>
      <c r="C12" s="48">
        <f t="shared" si="0"/>
        <v>11.549083605322622</v>
      </c>
      <c r="D12" s="37"/>
      <c r="E12" s="21">
        <v>3708145</v>
      </c>
      <c r="F12" s="48">
        <f t="shared" si="1"/>
        <v>0.22919953032053564</v>
      </c>
      <c r="G12" s="49"/>
    </row>
    <row r="13" spans="1:7" ht="28.8" customHeight="1" x14ac:dyDescent="0.3">
      <c r="A13" s="46" t="s">
        <v>26</v>
      </c>
      <c r="B13" s="47">
        <v>2419</v>
      </c>
      <c r="C13" s="48">
        <f t="shared" si="0"/>
        <v>20.244371913967697</v>
      </c>
      <c r="D13" s="37"/>
      <c r="E13" s="21">
        <v>17737537</v>
      </c>
      <c r="F13" s="48">
        <f t="shared" si="1"/>
        <v>1.0963527988908532</v>
      </c>
      <c r="G13" s="49"/>
    </row>
    <row r="14" spans="1:7" ht="28.8" customHeight="1" x14ac:dyDescent="0.3">
      <c r="A14" s="46" t="s">
        <v>27</v>
      </c>
      <c r="B14" s="47">
        <v>4569</v>
      </c>
      <c r="C14" s="48">
        <f t="shared" si="0"/>
        <v>38.237509415013811</v>
      </c>
      <c r="D14" s="37"/>
      <c r="E14" s="21">
        <v>104769138</v>
      </c>
      <c r="F14" s="48">
        <f t="shared" si="1"/>
        <v>6.4757546486686426</v>
      </c>
      <c r="G14" s="49"/>
    </row>
    <row r="15" spans="1:7" ht="28.8" customHeight="1" x14ac:dyDescent="0.3">
      <c r="A15" s="46" t="s">
        <v>44</v>
      </c>
      <c r="B15" s="47">
        <v>2226</v>
      </c>
      <c r="C15" s="48">
        <f t="shared" si="0"/>
        <v>18.629173989455182</v>
      </c>
      <c r="D15" s="37"/>
      <c r="E15" s="21">
        <v>330454851</v>
      </c>
      <c r="F15" s="48">
        <f t="shared" si="1"/>
        <v>20.425333055029562</v>
      </c>
      <c r="G15" s="49"/>
    </row>
    <row r="16" spans="1:7" ht="28.8" customHeight="1" x14ac:dyDescent="0.3">
      <c r="A16" s="46" t="s">
        <v>29</v>
      </c>
      <c r="B16" s="50">
        <v>227</v>
      </c>
      <c r="C16" s="48">
        <f t="shared" si="0"/>
        <v>1.8997405640639384</v>
      </c>
      <c r="D16" s="37"/>
      <c r="E16" s="21">
        <v>158346323</v>
      </c>
      <c r="F16" s="48">
        <f t="shared" si="1"/>
        <v>9.7873472746032935</v>
      </c>
      <c r="G16" s="49"/>
    </row>
    <row r="17" spans="1:7" ht="28.8" customHeight="1" x14ac:dyDescent="0.3">
      <c r="A17" s="46" t="s">
        <v>30</v>
      </c>
      <c r="B17" s="50">
        <v>276</v>
      </c>
      <c r="C17" s="48">
        <f t="shared" si="0"/>
        <v>2.3098167210645242</v>
      </c>
      <c r="D17" s="37"/>
      <c r="E17" s="21">
        <v>1002502948</v>
      </c>
      <c r="F17" s="48">
        <f t="shared" si="1"/>
        <v>61.9644606202164</v>
      </c>
      <c r="G17" s="49"/>
    </row>
    <row r="18" spans="1:7" ht="15.6" x14ac:dyDescent="0.3">
      <c r="A18" s="46"/>
      <c r="B18" s="50"/>
      <c r="C18" s="48"/>
      <c r="D18" s="37"/>
      <c r="E18" s="21"/>
      <c r="F18" s="48"/>
      <c r="G18" s="49"/>
    </row>
    <row r="19" spans="1:7" ht="15.6" x14ac:dyDescent="0.3">
      <c r="A19" s="51" t="s">
        <v>18</v>
      </c>
      <c r="B19" s="52">
        <f>SUM(B10:B17)</f>
        <v>11949</v>
      </c>
      <c r="C19" s="53">
        <f>SUM(C10:C17)</f>
        <v>100</v>
      </c>
      <c r="D19" s="54" t="s">
        <v>11</v>
      </c>
      <c r="E19" s="68">
        <f>SUM(E10:E17)</f>
        <v>1617867626</v>
      </c>
      <c r="F19" s="53">
        <f>SUM(F10:F17)</f>
        <v>100</v>
      </c>
      <c r="G19" s="55" t="s">
        <v>11</v>
      </c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workbookViewId="0">
      <selection sqref="A1:G1"/>
    </sheetView>
  </sheetViews>
  <sheetFormatPr defaultColWidth="9.109375" defaultRowHeight="13.2" x14ac:dyDescent="0.25"/>
  <cols>
    <col min="1" max="1" width="32" style="2" customWidth="1"/>
    <col min="2" max="2" width="15.6640625" style="2" customWidth="1"/>
    <col min="3" max="3" width="16.88671875" style="2" customWidth="1"/>
    <col min="4" max="4" width="3.44140625" style="2" customWidth="1"/>
    <col min="5" max="5" width="17.109375" style="2" customWidth="1"/>
    <col min="6" max="6" width="15.44140625" style="2" customWidth="1"/>
    <col min="7" max="7" width="3.44140625" style="2" customWidth="1"/>
    <col min="8" max="256" width="9.109375" style="2"/>
    <col min="257" max="257" width="32" style="2" customWidth="1"/>
    <col min="258" max="258" width="15.6640625" style="2" customWidth="1"/>
    <col min="259" max="259" width="16.88671875" style="2" customWidth="1"/>
    <col min="260" max="260" width="3.44140625" style="2" customWidth="1"/>
    <col min="261" max="261" width="17.109375" style="2" customWidth="1"/>
    <col min="262" max="262" width="15.44140625" style="2" customWidth="1"/>
    <col min="263" max="263" width="3.44140625" style="2" customWidth="1"/>
    <col min="264" max="512" width="9.109375" style="2"/>
    <col min="513" max="513" width="32" style="2" customWidth="1"/>
    <col min="514" max="514" width="15.6640625" style="2" customWidth="1"/>
    <col min="515" max="515" width="16.88671875" style="2" customWidth="1"/>
    <col min="516" max="516" width="3.44140625" style="2" customWidth="1"/>
    <col min="517" max="517" width="17.109375" style="2" customWidth="1"/>
    <col min="518" max="518" width="15.44140625" style="2" customWidth="1"/>
    <col min="519" max="519" width="3.44140625" style="2" customWidth="1"/>
    <col min="520" max="768" width="9.109375" style="2"/>
    <col min="769" max="769" width="32" style="2" customWidth="1"/>
    <col min="770" max="770" width="15.6640625" style="2" customWidth="1"/>
    <col min="771" max="771" width="16.88671875" style="2" customWidth="1"/>
    <col min="772" max="772" width="3.44140625" style="2" customWidth="1"/>
    <col min="773" max="773" width="17.109375" style="2" customWidth="1"/>
    <col min="774" max="774" width="15.44140625" style="2" customWidth="1"/>
    <col min="775" max="775" width="3.44140625" style="2" customWidth="1"/>
    <col min="776" max="1024" width="9.109375" style="2"/>
    <col min="1025" max="1025" width="32" style="2" customWidth="1"/>
    <col min="1026" max="1026" width="15.6640625" style="2" customWidth="1"/>
    <col min="1027" max="1027" width="16.88671875" style="2" customWidth="1"/>
    <col min="1028" max="1028" width="3.44140625" style="2" customWidth="1"/>
    <col min="1029" max="1029" width="17.109375" style="2" customWidth="1"/>
    <col min="1030" max="1030" width="15.44140625" style="2" customWidth="1"/>
    <col min="1031" max="1031" width="3.44140625" style="2" customWidth="1"/>
    <col min="1032" max="1280" width="9.109375" style="2"/>
    <col min="1281" max="1281" width="32" style="2" customWidth="1"/>
    <col min="1282" max="1282" width="15.6640625" style="2" customWidth="1"/>
    <col min="1283" max="1283" width="16.88671875" style="2" customWidth="1"/>
    <col min="1284" max="1284" width="3.44140625" style="2" customWidth="1"/>
    <col min="1285" max="1285" width="17.109375" style="2" customWidth="1"/>
    <col min="1286" max="1286" width="15.44140625" style="2" customWidth="1"/>
    <col min="1287" max="1287" width="3.44140625" style="2" customWidth="1"/>
    <col min="1288" max="1536" width="9.109375" style="2"/>
    <col min="1537" max="1537" width="32" style="2" customWidth="1"/>
    <col min="1538" max="1538" width="15.6640625" style="2" customWidth="1"/>
    <col min="1539" max="1539" width="16.88671875" style="2" customWidth="1"/>
    <col min="1540" max="1540" width="3.44140625" style="2" customWidth="1"/>
    <col min="1541" max="1541" width="17.109375" style="2" customWidth="1"/>
    <col min="1542" max="1542" width="15.44140625" style="2" customWidth="1"/>
    <col min="1543" max="1543" width="3.44140625" style="2" customWidth="1"/>
    <col min="1544" max="1792" width="9.109375" style="2"/>
    <col min="1793" max="1793" width="32" style="2" customWidth="1"/>
    <col min="1794" max="1794" width="15.6640625" style="2" customWidth="1"/>
    <col min="1795" max="1795" width="16.88671875" style="2" customWidth="1"/>
    <col min="1796" max="1796" width="3.44140625" style="2" customWidth="1"/>
    <col min="1797" max="1797" width="17.109375" style="2" customWidth="1"/>
    <col min="1798" max="1798" width="15.44140625" style="2" customWidth="1"/>
    <col min="1799" max="1799" width="3.44140625" style="2" customWidth="1"/>
    <col min="1800" max="2048" width="9.109375" style="2"/>
    <col min="2049" max="2049" width="32" style="2" customWidth="1"/>
    <col min="2050" max="2050" width="15.6640625" style="2" customWidth="1"/>
    <col min="2051" max="2051" width="16.88671875" style="2" customWidth="1"/>
    <col min="2052" max="2052" width="3.44140625" style="2" customWidth="1"/>
    <col min="2053" max="2053" width="17.109375" style="2" customWidth="1"/>
    <col min="2054" max="2054" width="15.44140625" style="2" customWidth="1"/>
    <col min="2055" max="2055" width="3.44140625" style="2" customWidth="1"/>
    <col min="2056" max="2304" width="9.109375" style="2"/>
    <col min="2305" max="2305" width="32" style="2" customWidth="1"/>
    <col min="2306" max="2306" width="15.6640625" style="2" customWidth="1"/>
    <col min="2307" max="2307" width="16.88671875" style="2" customWidth="1"/>
    <col min="2308" max="2308" width="3.44140625" style="2" customWidth="1"/>
    <col min="2309" max="2309" width="17.109375" style="2" customWidth="1"/>
    <col min="2310" max="2310" width="15.44140625" style="2" customWidth="1"/>
    <col min="2311" max="2311" width="3.44140625" style="2" customWidth="1"/>
    <col min="2312" max="2560" width="9.109375" style="2"/>
    <col min="2561" max="2561" width="32" style="2" customWidth="1"/>
    <col min="2562" max="2562" width="15.6640625" style="2" customWidth="1"/>
    <col min="2563" max="2563" width="16.88671875" style="2" customWidth="1"/>
    <col min="2564" max="2564" width="3.44140625" style="2" customWidth="1"/>
    <col min="2565" max="2565" width="17.109375" style="2" customWidth="1"/>
    <col min="2566" max="2566" width="15.44140625" style="2" customWidth="1"/>
    <col min="2567" max="2567" width="3.44140625" style="2" customWidth="1"/>
    <col min="2568" max="2816" width="9.109375" style="2"/>
    <col min="2817" max="2817" width="32" style="2" customWidth="1"/>
    <col min="2818" max="2818" width="15.6640625" style="2" customWidth="1"/>
    <col min="2819" max="2819" width="16.88671875" style="2" customWidth="1"/>
    <col min="2820" max="2820" width="3.44140625" style="2" customWidth="1"/>
    <col min="2821" max="2821" width="17.109375" style="2" customWidth="1"/>
    <col min="2822" max="2822" width="15.44140625" style="2" customWidth="1"/>
    <col min="2823" max="2823" width="3.44140625" style="2" customWidth="1"/>
    <col min="2824" max="3072" width="9.109375" style="2"/>
    <col min="3073" max="3073" width="32" style="2" customWidth="1"/>
    <col min="3074" max="3074" width="15.6640625" style="2" customWidth="1"/>
    <col min="3075" max="3075" width="16.88671875" style="2" customWidth="1"/>
    <col min="3076" max="3076" width="3.44140625" style="2" customWidth="1"/>
    <col min="3077" max="3077" width="17.109375" style="2" customWidth="1"/>
    <col min="3078" max="3078" width="15.44140625" style="2" customWidth="1"/>
    <col min="3079" max="3079" width="3.44140625" style="2" customWidth="1"/>
    <col min="3080" max="3328" width="9.109375" style="2"/>
    <col min="3329" max="3329" width="32" style="2" customWidth="1"/>
    <col min="3330" max="3330" width="15.6640625" style="2" customWidth="1"/>
    <col min="3331" max="3331" width="16.88671875" style="2" customWidth="1"/>
    <col min="3332" max="3332" width="3.44140625" style="2" customWidth="1"/>
    <col min="3333" max="3333" width="17.109375" style="2" customWidth="1"/>
    <col min="3334" max="3334" width="15.44140625" style="2" customWidth="1"/>
    <col min="3335" max="3335" width="3.44140625" style="2" customWidth="1"/>
    <col min="3336" max="3584" width="9.109375" style="2"/>
    <col min="3585" max="3585" width="32" style="2" customWidth="1"/>
    <col min="3586" max="3586" width="15.6640625" style="2" customWidth="1"/>
    <col min="3587" max="3587" width="16.88671875" style="2" customWidth="1"/>
    <col min="3588" max="3588" width="3.44140625" style="2" customWidth="1"/>
    <col min="3589" max="3589" width="17.109375" style="2" customWidth="1"/>
    <col min="3590" max="3590" width="15.44140625" style="2" customWidth="1"/>
    <col min="3591" max="3591" width="3.44140625" style="2" customWidth="1"/>
    <col min="3592" max="3840" width="9.109375" style="2"/>
    <col min="3841" max="3841" width="32" style="2" customWidth="1"/>
    <col min="3842" max="3842" width="15.6640625" style="2" customWidth="1"/>
    <col min="3843" max="3843" width="16.88671875" style="2" customWidth="1"/>
    <col min="3844" max="3844" width="3.44140625" style="2" customWidth="1"/>
    <col min="3845" max="3845" width="17.109375" style="2" customWidth="1"/>
    <col min="3846" max="3846" width="15.44140625" style="2" customWidth="1"/>
    <col min="3847" max="3847" width="3.44140625" style="2" customWidth="1"/>
    <col min="3848" max="4096" width="9.109375" style="2"/>
    <col min="4097" max="4097" width="32" style="2" customWidth="1"/>
    <col min="4098" max="4098" width="15.6640625" style="2" customWidth="1"/>
    <col min="4099" max="4099" width="16.88671875" style="2" customWidth="1"/>
    <col min="4100" max="4100" width="3.44140625" style="2" customWidth="1"/>
    <col min="4101" max="4101" width="17.109375" style="2" customWidth="1"/>
    <col min="4102" max="4102" width="15.44140625" style="2" customWidth="1"/>
    <col min="4103" max="4103" width="3.44140625" style="2" customWidth="1"/>
    <col min="4104" max="4352" width="9.109375" style="2"/>
    <col min="4353" max="4353" width="32" style="2" customWidth="1"/>
    <col min="4354" max="4354" width="15.6640625" style="2" customWidth="1"/>
    <col min="4355" max="4355" width="16.88671875" style="2" customWidth="1"/>
    <col min="4356" max="4356" width="3.44140625" style="2" customWidth="1"/>
    <col min="4357" max="4357" width="17.109375" style="2" customWidth="1"/>
    <col min="4358" max="4358" width="15.44140625" style="2" customWidth="1"/>
    <col min="4359" max="4359" width="3.44140625" style="2" customWidth="1"/>
    <col min="4360" max="4608" width="9.109375" style="2"/>
    <col min="4609" max="4609" width="32" style="2" customWidth="1"/>
    <col min="4610" max="4610" width="15.6640625" style="2" customWidth="1"/>
    <col min="4611" max="4611" width="16.88671875" style="2" customWidth="1"/>
    <col min="4612" max="4612" width="3.44140625" style="2" customWidth="1"/>
    <col min="4613" max="4613" width="17.109375" style="2" customWidth="1"/>
    <col min="4614" max="4614" width="15.44140625" style="2" customWidth="1"/>
    <col min="4615" max="4615" width="3.44140625" style="2" customWidth="1"/>
    <col min="4616" max="4864" width="9.109375" style="2"/>
    <col min="4865" max="4865" width="32" style="2" customWidth="1"/>
    <col min="4866" max="4866" width="15.6640625" style="2" customWidth="1"/>
    <col min="4867" max="4867" width="16.88671875" style="2" customWidth="1"/>
    <col min="4868" max="4868" width="3.44140625" style="2" customWidth="1"/>
    <col min="4869" max="4869" width="17.109375" style="2" customWidth="1"/>
    <col min="4870" max="4870" width="15.44140625" style="2" customWidth="1"/>
    <col min="4871" max="4871" width="3.44140625" style="2" customWidth="1"/>
    <col min="4872" max="5120" width="9.109375" style="2"/>
    <col min="5121" max="5121" width="32" style="2" customWidth="1"/>
    <col min="5122" max="5122" width="15.6640625" style="2" customWidth="1"/>
    <col min="5123" max="5123" width="16.88671875" style="2" customWidth="1"/>
    <col min="5124" max="5124" width="3.44140625" style="2" customWidth="1"/>
    <col min="5125" max="5125" width="17.109375" style="2" customWidth="1"/>
    <col min="5126" max="5126" width="15.44140625" style="2" customWidth="1"/>
    <col min="5127" max="5127" width="3.44140625" style="2" customWidth="1"/>
    <col min="5128" max="5376" width="9.109375" style="2"/>
    <col min="5377" max="5377" width="32" style="2" customWidth="1"/>
    <col min="5378" max="5378" width="15.6640625" style="2" customWidth="1"/>
    <col min="5379" max="5379" width="16.88671875" style="2" customWidth="1"/>
    <col min="5380" max="5380" width="3.44140625" style="2" customWidth="1"/>
    <col min="5381" max="5381" width="17.109375" style="2" customWidth="1"/>
    <col min="5382" max="5382" width="15.44140625" style="2" customWidth="1"/>
    <col min="5383" max="5383" width="3.44140625" style="2" customWidth="1"/>
    <col min="5384" max="5632" width="9.109375" style="2"/>
    <col min="5633" max="5633" width="32" style="2" customWidth="1"/>
    <col min="5634" max="5634" width="15.6640625" style="2" customWidth="1"/>
    <col min="5635" max="5635" width="16.88671875" style="2" customWidth="1"/>
    <col min="5636" max="5636" width="3.44140625" style="2" customWidth="1"/>
    <col min="5637" max="5637" width="17.109375" style="2" customWidth="1"/>
    <col min="5638" max="5638" width="15.44140625" style="2" customWidth="1"/>
    <col min="5639" max="5639" width="3.44140625" style="2" customWidth="1"/>
    <col min="5640" max="5888" width="9.109375" style="2"/>
    <col min="5889" max="5889" width="32" style="2" customWidth="1"/>
    <col min="5890" max="5890" width="15.6640625" style="2" customWidth="1"/>
    <col min="5891" max="5891" width="16.88671875" style="2" customWidth="1"/>
    <col min="5892" max="5892" width="3.44140625" style="2" customWidth="1"/>
    <col min="5893" max="5893" width="17.109375" style="2" customWidth="1"/>
    <col min="5894" max="5894" width="15.44140625" style="2" customWidth="1"/>
    <col min="5895" max="5895" width="3.44140625" style="2" customWidth="1"/>
    <col min="5896" max="6144" width="9.109375" style="2"/>
    <col min="6145" max="6145" width="32" style="2" customWidth="1"/>
    <col min="6146" max="6146" width="15.6640625" style="2" customWidth="1"/>
    <col min="6147" max="6147" width="16.88671875" style="2" customWidth="1"/>
    <col min="6148" max="6148" width="3.44140625" style="2" customWidth="1"/>
    <col min="6149" max="6149" width="17.109375" style="2" customWidth="1"/>
    <col min="6150" max="6150" width="15.44140625" style="2" customWidth="1"/>
    <col min="6151" max="6151" width="3.44140625" style="2" customWidth="1"/>
    <col min="6152" max="6400" width="9.109375" style="2"/>
    <col min="6401" max="6401" width="32" style="2" customWidth="1"/>
    <col min="6402" max="6402" width="15.6640625" style="2" customWidth="1"/>
    <col min="6403" max="6403" width="16.88671875" style="2" customWidth="1"/>
    <col min="6404" max="6404" width="3.44140625" style="2" customWidth="1"/>
    <col min="6405" max="6405" width="17.109375" style="2" customWidth="1"/>
    <col min="6406" max="6406" width="15.44140625" style="2" customWidth="1"/>
    <col min="6407" max="6407" width="3.44140625" style="2" customWidth="1"/>
    <col min="6408" max="6656" width="9.109375" style="2"/>
    <col min="6657" max="6657" width="32" style="2" customWidth="1"/>
    <col min="6658" max="6658" width="15.6640625" style="2" customWidth="1"/>
    <col min="6659" max="6659" width="16.88671875" style="2" customWidth="1"/>
    <col min="6660" max="6660" width="3.44140625" style="2" customWidth="1"/>
    <col min="6661" max="6661" width="17.109375" style="2" customWidth="1"/>
    <col min="6662" max="6662" width="15.44140625" style="2" customWidth="1"/>
    <col min="6663" max="6663" width="3.44140625" style="2" customWidth="1"/>
    <col min="6664" max="6912" width="9.109375" style="2"/>
    <col min="6913" max="6913" width="32" style="2" customWidth="1"/>
    <col min="6914" max="6914" width="15.6640625" style="2" customWidth="1"/>
    <col min="6915" max="6915" width="16.88671875" style="2" customWidth="1"/>
    <col min="6916" max="6916" width="3.44140625" style="2" customWidth="1"/>
    <col min="6917" max="6917" width="17.109375" style="2" customWidth="1"/>
    <col min="6918" max="6918" width="15.44140625" style="2" customWidth="1"/>
    <col min="6919" max="6919" width="3.44140625" style="2" customWidth="1"/>
    <col min="6920" max="7168" width="9.109375" style="2"/>
    <col min="7169" max="7169" width="32" style="2" customWidth="1"/>
    <col min="7170" max="7170" width="15.6640625" style="2" customWidth="1"/>
    <col min="7171" max="7171" width="16.88671875" style="2" customWidth="1"/>
    <col min="7172" max="7172" width="3.44140625" style="2" customWidth="1"/>
    <col min="7173" max="7173" width="17.109375" style="2" customWidth="1"/>
    <col min="7174" max="7174" width="15.44140625" style="2" customWidth="1"/>
    <col min="7175" max="7175" width="3.44140625" style="2" customWidth="1"/>
    <col min="7176" max="7424" width="9.109375" style="2"/>
    <col min="7425" max="7425" width="32" style="2" customWidth="1"/>
    <col min="7426" max="7426" width="15.6640625" style="2" customWidth="1"/>
    <col min="7427" max="7427" width="16.88671875" style="2" customWidth="1"/>
    <col min="7428" max="7428" width="3.44140625" style="2" customWidth="1"/>
    <col min="7429" max="7429" width="17.109375" style="2" customWidth="1"/>
    <col min="7430" max="7430" width="15.44140625" style="2" customWidth="1"/>
    <col min="7431" max="7431" width="3.44140625" style="2" customWidth="1"/>
    <col min="7432" max="7680" width="9.109375" style="2"/>
    <col min="7681" max="7681" width="32" style="2" customWidth="1"/>
    <col min="7682" max="7682" width="15.6640625" style="2" customWidth="1"/>
    <col min="7683" max="7683" width="16.88671875" style="2" customWidth="1"/>
    <col min="7684" max="7684" width="3.44140625" style="2" customWidth="1"/>
    <col min="7685" max="7685" width="17.109375" style="2" customWidth="1"/>
    <col min="7686" max="7686" width="15.44140625" style="2" customWidth="1"/>
    <col min="7687" max="7687" width="3.44140625" style="2" customWidth="1"/>
    <col min="7688" max="7936" width="9.109375" style="2"/>
    <col min="7937" max="7937" width="32" style="2" customWidth="1"/>
    <col min="7938" max="7938" width="15.6640625" style="2" customWidth="1"/>
    <col min="7939" max="7939" width="16.88671875" style="2" customWidth="1"/>
    <col min="7940" max="7940" width="3.44140625" style="2" customWidth="1"/>
    <col min="7941" max="7941" width="17.109375" style="2" customWidth="1"/>
    <col min="7942" max="7942" width="15.44140625" style="2" customWidth="1"/>
    <col min="7943" max="7943" width="3.44140625" style="2" customWidth="1"/>
    <col min="7944" max="8192" width="9.109375" style="2"/>
    <col min="8193" max="8193" width="32" style="2" customWidth="1"/>
    <col min="8194" max="8194" width="15.6640625" style="2" customWidth="1"/>
    <col min="8195" max="8195" width="16.88671875" style="2" customWidth="1"/>
    <col min="8196" max="8196" width="3.44140625" style="2" customWidth="1"/>
    <col min="8197" max="8197" width="17.109375" style="2" customWidth="1"/>
    <col min="8198" max="8198" width="15.44140625" style="2" customWidth="1"/>
    <col min="8199" max="8199" width="3.44140625" style="2" customWidth="1"/>
    <col min="8200" max="8448" width="9.109375" style="2"/>
    <col min="8449" max="8449" width="32" style="2" customWidth="1"/>
    <col min="8450" max="8450" width="15.6640625" style="2" customWidth="1"/>
    <col min="8451" max="8451" width="16.88671875" style="2" customWidth="1"/>
    <col min="8452" max="8452" width="3.44140625" style="2" customWidth="1"/>
    <col min="8453" max="8453" width="17.109375" style="2" customWidth="1"/>
    <col min="8454" max="8454" width="15.44140625" style="2" customWidth="1"/>
    <col min="8455" max="8455" width="3.44140625" style="2" customWidth="1"/>
    <col min="8456" max="8704" width="9.109375" style="2"/>
    <col min="8705" max="8705" width="32" style="2" customWidth="1"/>
    <col min="8706" max="8706" width="15.6640625" style="2" customWidth="1"/>
    <col min="8707" max="8707" width="16.88671875" style="2" customWidth="1"/>
    <col min="8708" max="8708" width="3.44140625" style="2" customWidth="1"/>
    <col min="8709" max="8709" width="17.109375" style="2" customWidth="1"/>
    <col min="8710" max="8710" width="15.44140625" style="2" customWidth="1"/>
    <col min="8711" max="8711" width="3.44140625" style="2" customWidth="1"/>
    <col min="8712" max="8960" width="9.109375" style="2"/>
    <col min="8961" max="8961" width="32" style="2" customWidth="1"/>
    <col min="8962" max="8962" width="15.6640625" style="2" customWidth="1"/>
    <col min="8963" max="8963" width="16.88671875" style="2" customWidth="1"/>
    <col min="8964" max="8964" width="3.44140625" style="2" customWidth="1"/>
    <col min="8965" max="8965" width="17.109375" style="2" customWidth="1"/>
    <col min="8966" max="8966" width="15.44140625" style="2" customWidth="1"/>
    <col min="8967" max="8967" width="3.44140625" style="2" customWidth="1"/>
    <col min="8968" max="9216" width="9.109375" style="2"/>
    <col min="9217" max="9217" width="32" style="2" customWidth="1"/>
    <col min="9218" max="9218" width="15.6640625" style="2" customWidth="1"/>
    <col min="9219" max="9219" width="16.88671875" style="2" customWidth="1"/>
    <col min="9220" max="9220" width="3.44140625" style="2" customWidth="1"/>
    <col min="9221" max="9221" width="17.109375" style="2" customWidth="1"/>
    <col min="9222" max="9222" width="15.44140625" style="2" customWidth="1"/>
    <col min="9223" max="9223" width="3.44140625" style="2" customWidth="1"/>
    <col min="9224" max="9472" width="9.109375" style="2"/>
    <col min="9473" max="9473" width="32" style="2" customWidth="1"/>
    <col min="9474" max="9474" width="15.6640625" style="2" customWidth="1"/>
    <col min="9475" max="9475" width="16.88671875" style="2" customWidth="1"/>
    <col min="9476" max="9476" width="3.44140625" style="2" customWidth="1"/>
    <col min="9477" max="9477" width="17.109375" style="2" customWidth="1"/>
    <col min="9478" max="9478" width="15.44140625" style="2" customWidth="1"/>
    <col min="9479" max="9479" width="3.44140625" style="2" customWidth="1"/>
    <col min="9480" max="9728" width="9.109375" style="2"/>
    <col min="9729" max="9729" width="32" style="2" customWidth="1"/>
    <col min="9730" max="9730" width="15.6640625" style="2" customWidth="1"/>
    <col min="9731" max="9731" width="16.88671875" style="2" customWidth="1"/>
    <col min="9732" max="9732" width="3.44140625" style="2" customWidth="1"/>
    <col min="9733" max="9733" width="17.109375" style="2" customWidth="1"/>
    <col min="9734" max="9734" width="15.44140625" style="2" customWidth="1"/>
    <col min="9735" max="9735" width="3.44140625" style="2" customWidth="1"/>
    <col min="9736" max="9984" width="9.109375" style="2"/>
    <col min="9985" max="9985" width="32" style="2" customWidth="1"/>
    <col min="9986" max="9986" width="15.6640625" style="2" customWidth="1"/>
    <col min="9987" max="9987" width="16.88671875" style="2" customWidth="1"/>
    <col min="9988" max="9988" width="3.44140625" style="2" customWidth="1"/>
    <col min="9989" max="9989" width="17.109375" style="2" customWidth="1"/>
    <col min="9990" max="9990" width="15.44140625" style="2" customWidth="1"/>
    <col min="9991" max="9991" width="3.44140625" style="2" customWidth="1"/>
    <col min="9992" max="10240" width="9.109375" style="2"/>
    <col min="10241" max="10241" width="32" style="2" customWidth="1"/>
    <col min="10242" max="10242" width="15.6640625" style="2" customWidth="1"/>
    <col min="10243" max="10243" width="16.88671875" style="2" customWidth="1"/>
    <col min="10244" max="10244" width="3.44140625" style="2" customWidth="1"/>
    <col min="10245" max="10245" width="17.109375" style="2" customWidth="1"/>
    <col min="10246" max="10246" width="15.44140625" style="2" customWidth="1"/>
    <col min="10247" max="10247" width="3.44140625" style="2" customWidth="1"/>
    <col min="10248" max="10496" width="9.109375" style="2"/>
    <col min="10497" max="10497" width="32" style="2" customWidth="1"/>
    <col min="10498" max="10498" width="15.6640625" style="2" customWidth="1"/>
    <col min="10499" max="10499" width="16.88671875" style="2" customWidth="1"/>
    <col min="10500" max="10500" width="3.44140625" style="2" customWidth="1"/>
    <col min="10501" max="10501" width="17.109375" style="2" customWidth="1"/>
    <col min="10502" max="10502" width="15.44140625" style="2" customWidth="1"/>
    <col min="10503" max="10503" width="3.44140625" style="2" customWidth="1"/>
    <col min="10504" max="10752" width="9.109375" style="2"/>
    <col min="10753" max="10753" width="32" style="2" customWidth="1"/>
    <col min="10754" max="10754" width="15.6640625" style="2" customWidth="1"/>
    <col min="10755" max="10755" width="16.88671875" style="2" customWidth="1"/>
    <col min="10756" max="10756" width="3.44140625" style="2" customWidth="1"/>
    <col min="10757" max="10757" width="17.109375" style="2" customWidth="1"/>
    <col min="10758" max="10758" width="15.44140625" style="2" customWidth="1"/>
    <col min="10759" max="10759" width="3.44140625" style="2" customWidth="1"/>
    <col min="10760" max="11008" width="9.109375" style="2"/>
    <col min="11009" max="11009" width="32" style="2" customWidth="1"/>
    <col min="11010" max="11010" width="15.6640625" style="2" customWidth="1"/>
    <col min="11011" max="11011" width="16.88671875" style="2" customWidth="1"/>
    <col min="11012" max="11012" width="3.44140625" style="2" customWidth="1"/>
    <col min="11013" max="11013" width="17.109375" style="2" customWidth="1"/>
    <col min="11014" max="11014" width="15.44140625" style="2" customWidth="1"/>
    <col min="11015" max="11015" width="3.44140625" style="2" customWidth="1"/>
    <col min="11016" max="11264" width="9.109375" style="2"/>
    <col min="11265" max="11265" width="32" style="2" customWidth="1"/>
    <col min="11266" max="11266" width="15.6640625" style="2" customWidth="1"/>
    <col min="11267" max="11267" width="16.88671875" style="2" customWidth="1"/>
    <col min="11268" max="11268" width="3.44140625" style="2" customWidth="1"/>
    <col min="11269" max="11269" width="17.109375" style="2" customWidth="1"/>
    <col min="11270" max="11270" width="15.44140625" style="2" customWidth="1"/>
    <col min="11271" max="11271" width="3.44140625" style="2" customWidth="1"/>
    <col min="11272" max="11520" width="9.109375" style="2"/>
    <col min="11521" max="11521" width="32" style="2" customWidth="1"/>
    <col min="11522" max="11522" width="15.6640625" style="2" customWidth="1"/>
    <col min="11523" max="11523" width="16.88671875" style="2" customWidth="1"/>
    <col min="11524" max="11524" width="3.44140625" style="2" customWidth="1"/>
    <col min="11525" max="11525" width="17.109375" style="2" customWidth="1"/>
    <col min="11526" max="11526" width="15.44140625" style="2" customWidth="1"/>
    <col min="11527" max="11527" width="3.44140625" style="2" customWidth="1"/>
    <col min="11528" max="11776" width="9.109375" style="2"/>
    <col min="11777" max="11777" width="32" style="2" customWidth="1"/>
    <col min="11778" max="11778" width="15.6640625" style="2" customWidth="1"/>
    <col min="11779" max="11779" width="16.88671875" style="2" customWidth="1"/>
    <col min="11780" max="11780" width="3.44140625" style="2" customWidth="1"/>
    <col min="11781" max="11781" width="17.109375" style="2" customWidth="1"/>
    <col min="11782" max="11782" width="15.44140625" style="2" customWidth="1"/>
    <col min="11783" max="11783" width="3.44140625" style="2" customWidth="1"/>
    <col min="11784" max="12032" width="9.109375" style="2"/>
    <col min="12033" max="12033" width="32" style="2" customWidth="1"/>
    <col min="12034" max="12034" width="15.6640625" style="2" customWidth="1"/>
    <col min="12035" max="12035" width="16.88671875" style="2" customWidth="1"/>
    <col min="12036" max="12036" width="3.44140625" style="2" customWidth="1"/>
    <col min="12037" max="12037" width="17.109375" style="2" customWidth="1"/>
    <col min="12038" max="12038" width="15.44140625" style="2" customWidth="1"/>
    <col min="12039" max="12039" width="3.44140625" style="2" customWidth="1"/>
    <col min="12040" max="12288" width="9.109375" style="2"/>
    <col min="12289" max="12289" width="32" style="2" customWidth="1"/>
    <col min="12290" max="12290" width="15.6640625" style="2" customWidth="1"/>
    <col min="12291" max="12291" width="16.88671875" style="2" customWidth="1"/>
    <col min="12292" max="12292" width="3.44140625" style="2" customWidth="1"/>
    <col min="12293" max="12293" width="17.109375" style="2" customWidth="1"/>
    <col min="12294" max="12294" width="15.44140625" style="2" customWidth="1"/>
    <col min="12295" max="12295" width="3.44140625" style="2" customWidth="1"/>
    <col min="12296" max="12544" width="9.109375" style="2"/>
    <col min="12545" max="12545" width="32" style="2" customWidth="1"/>
    <col min="12546" max="12546" width="15.6640625" style="2" customWidth="1"/>
    <col min="12547" max="12547" width="16.88671875" style="2" customWidth="1"/>
    <col min="12548" max="12548" width="3.44140625" style="2" customWidth="1"/>
    <col min="12549" max="12549" width="17.109375" style="2" customWidth="1"/>
    <col min="12550" max="12550" width="15.44140625" style="2" customWidth="1"/>
    <col min="12551" max="12551" width="3.44140625" style="2" customWidth="1"/>
    <col min="12552" max="12800" width="9.109375" style="2"/>
    <col min="12801" max="12801" width="32" style="2" customWidth="1"/>
    <col min="12802" max="12802" width="15.6640625" style="2" customWidth="1"/>
    <col min="12803" max="12803" width="16.88671875" style="2" customWidth="1"/>
    <col min="12804" max="12804" width="3.44140625" style="2" customWidth="1"/>
    <col min="12805" max="12805" width="17.109375" style="2" customWidth="1"/>
    <col min="12806" max="12806" width="15.44140625" style="2" customWidth="1"/>
    <col min="12807" max="12807" width="3.44140625" style="2" customWidth="1"/>
    <col min="12808" max="13056" width="9.109375" style="2"/>
    <col min="13057" max="13057" width="32" style="2" customWidth="1"/>
    <col min="13058" max="13058" width="15.6640625" style="2" customWidth="1"/>
    <col min="13059" max="13059" width="16.88671875" style="2" customWidth="1"/>
    <col min="13060" max="13060" width="3.44140625" style="2" customWidth="1"/>
    <col min="13061" max="13061" width="17.109375" style="2" customWidth="1"/>
    <col min="13062" max="13062" width="15.44140625" style="2" customWidth="1"/>
    <col min="13063" max="13063" width="3.44140625" style="2" customWidth="1"/>
    <col min="13064" max="13312" width="9.109375" style="2"/>
    <col min="13313" max="13313" width="32" style="2" customWidth="1"/>
    <col min="13314" max="13314" width="15.6640625" style="2" customWidth="1"/>
    <col min="13315" max="13315" width="16.88671875" style="2" customWidth="1"/>
    <col min="13316" max="13316" width="3.44140625" style="2" customWidth="1"/>
    <col min="13317" max="13317" width="17.109375" style="2" customWidth="1"/>
    <col min="13318" max="13318" width="15.44140625" style="2" customWidth="1"/>
    <col min="13319" max="13319" width="3.44140625" style="2" customWidth="1"/>
    <col min="13320" max="13568" width="9.109375" style="2"/>
    <col min="13569" max="13569" width="32" style="2" customWidth="1"/>
    <col min="13570" max="13570" width="15.6640625" style="2" customWidth="1"/>
    <col min="13571" max="13571" width="16.88671875" style="2" customWidth="1"/>
    <col min="13572" max="13572" width="3.44140625" style="2" customWidth="1"/>
    <col min="13573" max="13573" width="17.109375" style="2" customWidth="1"/>
    <col min="13574" max="13574" width="15.44140625" style="2" customWidth="1"/>
    <col min="13575" max="13575" width="3.44140625" style="2" customWidth="1"/>
    <col min="13576" max="13824" width="9.109375" style="2"/>
    <col min="13825" max="13825" width="32" style="2" customWidth="1"/>
    <col min="13826" max="13826" width="15.6640625" style="2" customWidth="1"/>
    <col min="13827" max="13827" width="16.88671875" style="2" customWidth="1"/>
    <col min="13828" max="13828" width="3.44140625" style="2" customWidth="1"/>
    <col min="13829" max="13829" width="17.109375" style="2" customWidth="1"/>
    <col min="13830" max="13830" width="15.44140625" style="2" customWidth="1"/>
    <col min="13831" max="13831" width="3.44140625" style="2" customWidth="1"/>
    <col min="13832" max="14080" width="9.109375" style="2"/>
    <col min="14081" max="14081" width="32" style="2" customWidth="1"/>
    <col min="14082" max="14082" width="15.6640625" style="2" customWidth="1"/>
    <col min="14083" max="14083" width="16.88671875" style="2" customWidth="1"/>
    <col min="14084" max="14084" width="3.44140625" style="2" customWidth="1"/>
    <col min="14085" max="14085" width="17.109375" style="2" customWidth="1"/>
    <col min="14086" max="14086" width="15.44140625" style="2" customWidth="1"/>
    <col min="14087" max="14087" width="3.44140625" style="2" customWidth="1"/>
    <col min="14088" max="14336" width="9.109375" style="2"/>
    <col min="14337" max="14337" width="32" style="2" customWidth="1"/>
    <col min="14338" max="14338" width="15.6640625" style="2" customWidth="1"/>
    <col min="14339" max="14339" width="16.88671875" style="2" customWidth="1"/>
    <col min="14340" max="14340" width="3.44140625" style="2" customWidth="1"/>
    <col min="14341" max="14341" width="17.109375" style="2" customWidth="1"/>
    <col min="14342" max="14342" width="15.44140625" style="2" customWidth="1"/>
    <col min="14343" max="14343" width="3.44140625" style="2" customWidth="1"/>
    <col min="14344" max="14592" width="9.109375" style="2"/>
    <col min="14593" max="14593" width="32" style="2" customWidth="1"/>
    <col min="14594" max="14594" width="15.6640625" style="2" customWidth="1"/>
    <col min="14595" max="14595" width="16.88671875" style="2" customWidth="1"/>
    <col min="14596" max="14596" width="3.44140625" style="2" customWidth="1"/>
    <col min="14597" max="14597" width="17.109375" style="2" customWidth="1"/>
    <col min="14598" max="14598" width="15.44140625" style="2" customWidth="1"/>
    <col min="14599" max="14599" width="3.44140625" style="2" customWidth="1"/>
    <col min="14600" max="14848" width="9.109375" style="2"/>
    <col min="14849" max="14849" width="32" style="2" customWidth="1"/>
    <col min="14850" max="14850" width="15.6640625" style="2" customWidth="1"/>
    <col min="14851" max="14851" width="16.88671875" style="2" customWidth="1"/>
    <col min="14852" max="14852" width="3.44140625" style="2" customWidth="1"/>
    <col min="14853" max="14853" width="17.109375" style="2" customWidth="1"/>
    <col min="14854" max="14854" width="15.44140625" style="2" customWidth="1"/>
    <col min="14855" max="14855" width="3.44140625" style="2" customWidth="1"/>
    <col min="14856" max="15104" width="9.109375" style="2"/>
    <col min="15105" max="15105" width="32" style="2" customWidth="1"/>
    <col min="15106" max="15106" width="15.6640625" style="2" customWidth="1"/>
    <col min="15107" max="15107" width="16.88671875" style="2" customWidth="1"/>
    <col min="15108" max="15108" width="3.44140625" style="2" customWidth="1"/>
    <col min="15109" max="15109" width="17.109375" style="2" customWidth="1"/>
    <col min="15110" max="15110" width="15.44140625" style="2" customWidth="1"/>
    <col min="15111" max="15111" width="3.44140625" style="2" customWidth="1"/>
    <col min="15112" max="15360" width="9.109375" style="2"/>
    <col min="15361" max="15361" width="32" style="2" customWidth="1"/>
    <col min="15362" max="15362" width="15.6640625" style="2" customWidth="1"/>
    <col min="15363" max="15363" width="16.88671875" style="2" customWidth="1"/>
    <col min="15364" max="15364" width="3.44140625" style="2" customWidth="1"/>
    <col min="15365" max="15365" width="17.109375" style="2" customWidth="1"/>
    <col min="15366" max="15366" width="15.44140625" style="2" customWidth="1"/>
    <col min="15367" max="15367" width="3.44140625" style="2" customWidth="1"/>
    <col min="15368" max="15616" width="9.109375" style="2"/>
    <col min="15617" max="15617" width="32" style="2" customWidth="1"/>
    <col min="15618" max="15618" width="15.6640625" style="2" customWidth="1"/>
    <col min="15619" max="15619" width="16.88671875" style="2" customWidth="1"/>
    <col min="15620" max="15620" width="3.44140625" style="2" customWidth="1"/>
    <col min="15621" max="15621" width="17.109375" style="2" customWidth="1"/>
    <col min="15622" max="15622" width="15.44140625" style="2" customWidth="1"/>
    <col min="15623" max="15623" width="3.44140625" style="2" customWidth="1"/>
    <col min="15624" max="15872" width="9.109375" style="2"/>
    <col min="15873" max="15873" width="32" style="2" customWidth="1"/>
    <col min="15874" max="15874" width="15.6640625" style="2" customWidth="1"/>
    <col min="15875" max="15875" width="16.88671875" style="2" customWidth="1"/>
    <col min="15876" max="15876" width="3.44140625" style="2" customWidth="1"/>
    <col min="15877" max="15877" width="17.109375" style="2" customWidth="1"/>
    <col min="15878" max="15878" width="15.44140625" style="2" customWidth="1"/>
    <col min="15879" max="15879" width="3.44140625" style="2" customWidth="1"/>
    <col min="15880" max="16128" width="9.109375" style="2"/>
    <col min="16129" max="16129" width="32" style="2" customWidth="1"/>
    <col min="16130" max="16130" width="15.6640625" style="2" customWidth="1"/>
    <col min="16131" max="16131" width="16.88671875" style="2" customWidth="1"/>
    <col min="16132" max="16132" width="3.44140625" style="2" customWidth="1"/>
    <col min="16133" max="16133" width="17.109375" style="2" customWidth="1"/>
    <col min="16134" max="16134" width="15.44140625" style="2" customWidth="1"/>
    <col min="16135" max="16135" width="3.44140625" style="2" customWidth="1"/>
    <col min="16136" max="16384" width="9.109375" style="2"/>
  </cols>
  <sheetData>
    <row r="1" spans="1:7" ht="21" x14ac:dyDescent="0.4">
      <c r="A1" s="1" t="s">
        <v>195</v>
      </c>
      <c r="B1" s="1"/>
      <c r="C1" s="1"/>
      <c r="D1" s="1"/>
      <c r="E1" s="1"/>
      <c r="F1" s="1"/>
      <c r="G1" s="1"/>
    </row>
    <row r="2" spans="1:7" ht="21" x14ac:dyDescent="0.4">
      <c r="A2" s="1" t="s">
        <v>196</v>
      </c>
      <c r="B2" s="1"/>
      <c r="C2" s="1"/>
      <c r="D2" s="1"/>
      <c r="E2" s="1"/>
      <c r="F2" s="1"/>
      <c r="G2" s="1"/>
    </row>
    <row r="3" spans="1:7" ht="21" x14ac:dyDescent="0.4">
      <c r="A3" s="1" t="s">
        <v>1</v>
      </c>
      <c r="B3" s="1"/>
      <c r="C3" s="1"/>
      <c r="D3" s="1"/>
      <c r="E3" s="1"/>
      <c r="F3" s="1"/>
      <c r="G3" s="1"/>
    </row>
    <row r="5" spans="1:7" ht="17.399999999999999" x14ac:dyDescent="0.3">
      <c r="A5" s="3" t="s">
        <v>216</v>
      </c>
      <c r="B5" s="3"/>
      <c r="C5" s="3"/>
      <c r="D5" s="3"/>
      <c r="E5" s="3"/>
      <c r="F5" s="3"/>
      <c r="G5" s="3"/>
    </row>
    <row r="6" spans="1:7" ht="17.399999999999999" x14ac:dyDescent="0.3">
      <c r="A6" s="3" t="s">
        <v>148</v>
      </c>
      <c r="B6" s="3"/>
      <c r="C6" s="3"/>
      <c r="D6" s="3"/>
      <c r="E6" s="3"/>
      <c r="F6" s="3"/>
      <c r="G6" s="3"/>
    </row>
    <row r="7" spans="1:7" ht="15" x14ac:dyDescent="0.25">
      <c r="A7" s="4" t="s">
        <v>4</v>
      </c>
      <c r="B7" s="4"/>
      <c r="C7" s="4"/>
      <c r="D7" s="4"/>
      <c r="E7" s="4"/>
      <c r="F7" s="4"/>
      <c r="G7" s="4"/>
    </row>
    <row r="8" spans="1:7" x14ac:dyDescent="0.25">
      <c r="A8" s="314"/>
      <c r="B8" s="314"/>
      <c r="C8" s="314"/>
      <c r="D8" s="314"/>
      <c r="E8" s="314"/>
      <c r="F8" s="314"/>
      <c r="G8" s="314"/>
    </row>
    <row r="9" spans="1:7" ht="15.6" x14ac:dyDescent="0.3">
      <c r="A9" s="70"/>
      <c r="B9" s="217" t="s">
        <v>150</v>
      </c>
      <c r="C9" s="218"/>
      <c r="D9" s="219"/>
      <c r="E9" s="217" t="s">
        <v>151</v>
      </c>
      <c r="F9" s="218"/>
      <c r="G9" s="219"/>
    </row>
    <row r="10" spans="1:7" ht="15.6" x14ac:dyDescent="0.3">
      <c r="A10" s="10" t="s">
        <v>6</v>
      </c>
      <c r="B10" s="11" t="s">
        <v>7</v>
      </c>
      <c r="C10" s="12" t="s">
        <v>9</v>
      </c>
      <c r="D10" s="78"/>
      <c r="E10" s="11" t="s">
        <v>7</v>
      </c>
      <c r="F10" s="12" t="s">
        <v>9</v>
      </c>
      <c r="G10" s="78"/>
    </row>
    <row r="11" spans="1:7" ht="28.8" customHeight="1" x14ac:dyDescent="0.3">
      <c r="A11" s="46" t="s">
        <v>198</v>
      </c>
      <c r="B11" s="47">
        <v>262</v>
      </c>
      <c r="C11" s="139">
        <v>471198481</v>
      </c>
      <c r="D11" s="81"/>
      <c r="E11" s="50">
        <v>50</v>
      </c>
      <c r="F11" s="139">
        <v>345198295</v>
      </c>
      <c r="G11" s="315"/>
    </row>
    <row r="12" spans="1:7" ht="28.8" customHeight="1" x14ac:dyDescent="0.3">
      <c r="A12" s="46" t="s">
        <v>10</v>
      </c>
      <c r="B12" s="47">
        <v>481</v>
      </c>
      <c r="C12" s="85">
        <v>513298471</v>
      </c>
      <c r="D12" s="81"/>
      <c r="E12" s="50">
        <v>47</v>
      </c>
      <c r="F12" s="85">
        <v>245975660</v>
      </c>
      <c r="G12" s="316"/>
    </row>
    <row r="13" spans="1:7" ht="28.8" customHeight="1" x14ac:dyDescent="0.3">
      <c r="A13" s="46" t="s">
        <v>14</v>
      </c>
      <c r="B13" s="47">
        <v>36</v>
      </c>
      <c r="C13" s="85">
        <v>90100610</v>
      </c>
      <c r="D13" s="81"/>
      <c r="E13" s="136" t="s">
        <v>175</v>
      </c>
      <c r="F13" s="317" t="s">
        <v>175</v>
      </c>
      <c r="G13" s="315"/>
    </row>
    <row r="14" spans="1:7" ht="28.8" customHeight="1" x14ac:dyDescent="0.3">
      <c r="A14" s="46" t="s">
        <v>98</v>
      </c>
      <c r="B14" s="47">
        <v>131</v>
      </c>
      <c r="C14" s="85">
        <v>123420698</v>
      </c>
      <c r="D14" s="81"/>
      <c r="E14" s="136" t="s">
        <v>175</v>
      </c>
      <c r="F14" s="317" t="s">
        <v>175</v>
      </c>
      <c r="G14" s="316"/>
    </row>
    <row r="15" spans="1:7" ht="28.8" customHeight="1" x14ac:dyDescent="0.3">
      <c r="A15" s="46" t="s">
        <v>203</v>
      </c>
      <c r="B15" s="47">
        <v>46</v>
      </c>
      <c r="C15" s="85">
        <v>30092071</v>
      </c>
      <c r="D15" s="81"/>
      <c r="E15" s="136" t="s">
        <v>175</v>
      </c>
      <c r="F15" s="317" t="s">
        <v>175</v>
      </c>
      <c r="G15" s="316"/>
    </row>
    <row r="16" spans="1:7" ht="28.8" customHeight="1" x14ac:dyDescent="0.3">
      <c r="A16" s="46" t="s">
        <v>109</v>
      </c>
      <c r="B16" s="47">
        <v>79</v>
      </c>
      <c r="C16" s="85">
        <v>29362418</v>
      </c>
      <c r="D16" s="81"/>
      <c r="E16" s="136" t="s">
        <v>175</v>
      </c>
      <c r="F16" s="317" t="s">
        <v>175</v>
      </c>
      <c r="G16" s="316"/>
    </row>
    <row r="17" spans="1:7" ht="28.8" customHeight="1" x14ac:dyDescent="0.3">
      <c r="A17" s="46" t="s">
        <v>15</v>
      </c>
      <c r="B17" s="47">
        <v>20</v>
      </c>
      <c r="C17" s="85">
        <v>9717426</v>
      </c>
      <c r="D17" s="81"/>
      <c r="E17" s="136" t="s">
        <v>175</v>
      </c>
      <c r="F17" s="317" t="s">
        <v>175</v>
      </c>
      <c r="G17" s="316"/>
    </row>
    <row r="18" spans="1:7" ht="28.8" customHeight="1" x14ac:dyDescent="0.3">
      <c r="A18" s="46" t="s">
        <v>12</v>
      </c>
      <c r="B18" s="47">
        <v>85</v>
      </c>
      <c r="C18" s="85">
        <v>59033052</v>
      </c>
      <c r="D18" s="318"/>
      <c r="E18" s="136" t="s">
        <v>175</v>
      </c>
      <c r="F18" s="317" t="s">
        <v>175</v>
      </c>
      <c r="G18" s="316"/>
    </row>
    <row r="19" spans="1:7" ht="28.8" customHeight="1" x14ac:dyDescent="0.3">
      <c r="A19" s="46" t="s">
        <v>17</v>
      </c>
      <c r="B19" s="47">
        <v>55</v>
      </c>
      <c r="C19" s="85">
        <v>29331165</v>
      </c>
      <c r="D19" s="318"/>
      <c r="E19" s="136" t="s">
        <v>175</v>
      </c>
      <c r="F19" s="317" t="s">
        <v>175</v>
      </c>
      <c r="G19" s="316"/>
    </row>
    <row r="20" spans="1:7" ht="15.6" x14ac:dyDescent="0.3">
      <c r="A20" s="46"/>
      <c r="B20" s="319"/>
      <c r="C20" s="85"/>
      <c r="D20" s="162"/>
      <c r="E20" s="319"/>
      <c r="F20" s="85"/>
      <c r="G20" s="316"/>
    </row>
    <row r="21" spans="1:7" ht="15.6" x14ac:dyDescent="0.3">
      <c r="A21" s="51" t="s">
        <v>18</v>
      </c>
      <c r="B21" s="52">
        <f>SUM(B11:B19)</f>
        <v>1195</v>
      </c>
      <c r="C21" s="91">
        <f>SUM(C11:C19)</f>
        <v>1355554392</v>
      </c>
      <c r="D21" s="92"/>
      <c r="E21" s="52">
        <v>119</v>
      </c>
      <c r="F21" s="91">
        <v>764355144</v>
      </c>
      <c r="G21" s="92"/>
    </row>
    <row r="23" spans="1:7" x14ac:dyDescent="0.25">
      <c r="A23" s="2" t="s">
        <v>177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  <pageSetup scale="88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>
      <selection sqref="A1:G1"/>
    </sheetView>
  </sheetViews>
  <sheetFormatPr defaultColWidth="9.109375" defaultRowHeight="13.2" x14ac:dyDescent="0.25"/>
  <cols>
    <col min="1" max="1" width="32" style="321" customWidth="1"/>
    <col min="2" max="2" width="15.6640625" style="321" customWidth="1"/>
    <col min="3" max="3" width="16.88671875" style="321" customWidth="1"/>
    <col min="4" max="4" width="3.44140625" style="321" customWidth="1"/>
    <col min="5" max="5" width="17.109375" style="321" customWidth="1"/>
    <col min="6" max="6" width="15.44140625" style="321" customWidth="1"/>
    <col min="7" max="7" width="3.44140625" style="321" customWidth="1"/>
    <col min="8" max="256" width="9.109375" style="321"/>
    <col min="257" max="257" width="32" style="321" customWidth="1"/>
    <col min="258" max="258" width="15.6640625" style="321" customWidth="1"/>
    <col min="259" max="259" width="16.88671875" style="321" customWidth="1"/>
    <col min="260" max="260" width="3.44140625" style="321" customWidth="1"/>
    <col min="261" max="261" width="17.109375" style="321" customWidth="1"/>
    <col min="262" max="262" width="15.44140625" style="321" customWidth="1"/>
    <col min="263" max="263" width="3.44140625" style="321" customWidth="1"/>
    <col min="264" max="512" width="9.109375" style="321"/>
    <col min="513" max="513" width="32" style="321" customWidth="1"/>
    <col min="514" max="514" width="15.6640625" style="321" customWidth="1"/>
    <col min="515" max="515" width="16.88671875" style="321" customWidth="1"/>
    <col min="516" max="516" width="3.44140625" style="321" customWidth="1"/>
    <col min="517" max="517" width="17.109375" style="321" customWidth="1"/>
    <col min="518" max="518" width="15.44140625" style="321" customWidth="1"/>
    <col min="519" max="519" width="3.44140625" style="321" customWidth="1"/>
    <col min="520" max="768" width="9.109375" style="321"/>
    <col min="769" max="769" width="32" style="321" customWidth="1"/>
    <col min="770" max="770" width="15.6640625" style="321" customWidth="1"/>
    <col min="771" max="771" width="16.88671875" style="321" customWidth="1"/>
    <col min="772" max="772" width="3.44140625" style="321" customWidth="1"/>
    <col min="773" max="773" width="17.109375" style="321" customWidth="1"/>
    <col min="774" max="774" width="15.44140625" style="321" customWidth="1"/>
    <col min="775" max="775" width="3.44140625" style="321" customWidth="1"/>
    <col min="776" max="1024" width="9.109375" style="321"/>
    <col min="1025" max="1025" width="32" style="321" customWidth="1"/>
    <col min="1026" max="1026" width="15.6640625" style="321" customWidth="1"/>
    <col min="1027" max="1027" width="16.88671875" style="321" customWidth="1"/>
    <col min="1028" max="1028" width="3.44140625" style="321" customWidth="1"/>
    <col min="1029" max="1029" width="17.109375" style="321" customWidth="1"/>
    <col min="1030" max="1030" width="15.44140625" style="321" customWidth="1"/>
    <col min="1031" max="1031" width="3.44140625" style="321" customWidth="1"/>
    <col min="1032" max="1280" width="9.109375" style="321"/>
    <col min="1281" max="1281" width="32" style="321" customWidth="1"/>
    <col min="1282" max="1282" width="15.6640625" style="321" customWidth="1"/>
    <col min="1283" max="1283" width="16.88671875" style="321" customWidth="1"/>
    <col min="1284" max="1284" width="3.44140625" style="321" customWidth="1"/>
    <col min="1285" max="1285" width="17.109375" style="321" customWidth="1"/>
    <col min="1286" max="1286" width="15.44140625" style="321" customWidth="1"/>
    <col min="1287" max="1287" width="3.44140625" style="321" customWidth="1"/>
    <col min="1288" max="1536" width="9.109375" style="321"/>
    <col min="1537" max="1537" width="32" style="321" customWidth="1"/>
    <col min="1538" max="1538" width="15.6640625" style="321" customWidth="1"/>
    <col min="1539" max="1539" width="16.88671875" style="321" customWidth="1"/>
    <col min="1540" max="1540" width="3.44140625" style="321" customWidth="1"/>
    <col min="1541" max="1541" width="17.109375" style="321" customWidth="1"/>
    <col min="1542" max="1542" width="15.44140625" style="321" customWidth="1"/>
    <col min="1543" max="1543" width="3.44140625" style="321" customWidth="1"/>
    <col min="1544" max="1792" width="9.109375" style="321"/>
    <col min="1793" max="1793" width="32" style="321" customWidth="1"/>
    <col min="1794" max="1794" width="15.6640625" style="321" customWidth="1"/>
    <col min="1795" max="1795" width="16.88671875" style="321" customWidth="1"/>
    <col min="1796" max="1796" width="3.44140625" style="321" customWidth="1"/>
    <col min="1797" max="1797" width="17.109375" style="321" customWidth="1"/>
    <col min="1798" max="1798" width="15.44140625" style="321" customWidth="1"/>
    <col min="1799" max="1799" width="3.44140625" style="321" customWidth="1"/>
    <col min="1800" max="2048" width="9.109375" style="321"/>
    <col min="2049" max="2049" width="32" style="321" customWidth="1"/>
    <col min="2050" max="2050" width="15.6640625" style="321" customWidth="1"/>
    <col min="2051" max="2051" width="16.88671875" style="321" customWidth="1"/>
    <col min="2052" max="2052" width="3.44140625" style="321" customWidth="1"/>
    <col min="2053" max="2053" width="17.109375" style="321" customWidth="1"/>
    <col min="2054" max="2054" width="15.44140625" style="321" customWidth="1"/>
    <col min="2055" max="2055" width="3.44140625" style="321" customWidth="1"/>
    <col min="2056" max="2304" width="9.109375" style="321"/>
    <col min="2305" max="2305" width="32" style="321" customWidth="1"/>
    <col min="2306" max="2306" width="15.6640625" style="321" customWidth="1"/>
    <col min="2307" max="2307" width="16.88671875" style="321" customWidth="1"/>
    <col min="2308" max="2308" width="3.44140625" style="321" customWidth="1"/>
    <col min="2309" max="2309" width="17.109375" style="321" customWidth="1"/>
    <col min="2310" max="2310" width="15.44140625" style="321" customWidth="1"/>
    <col min="2311" max="2311" width="3.44140625" style="321" customWidth="1"/>
    <col min="2312" max="2560" width="9.109375" style="321"/>
    <col min="2561" max="2561" width="32" style="321" customWidth="1"/>
    <col min="2562" max="2562" width="15.6640625" style="321" customWidth="1"/>
    <col min="2563" max="2563" width="16.88671875" style="321" customWidth="1"/>
    <col min="2564" max="2564" width="3.44140625" style="321" customWidth="1"/>
    <col min="2565" max="2565" width="17.109375" style="321" customWidth="1"/>
    <col min="2566" max="2566" width="15.44140625" style="321" customWidth="1"/>
    <col min="2567" max="2567" width="3.44140625" style="321" customWidth="1"/>
    <col min="2568" max="2816" width="9.109375" style="321"/>
    <col min="2817" max="2817" width="32" style="321" customWidth="1"/>
    <col min="2818" max="2818" width="15.6640625" style="321" customWidth="1"/>
    <col min="2819" max="2819" width="16.88671875" style="321" customWidth="1"/>
    <col min="2820" max="2820" width="3.44140625" style="321" customWidth="1"/>
    <col min="2821" max="2821" width="17.109375" style="321" customWidth="1"/>
    <col min="2822" max="2822" width="15.44140625" style="321" customWidth="1"/>
    <col min="2823" max="2823" width="3.44140625" style="321" customWidth="1"/>
    <col min="2824" max="3072" width="9.109375" style="321"/>
    <col min="3073" max="3073" width="32" style="321" customWidth="1"/>
    <col min="3074" max="3074" width="15.6640625" style="321" customWidth="1"/>
    <col min="3075" max="3075" width="16.88671875" style="321" customWidth="1"/>
    <col min="3076" max="3076" width="3.44140625" style="321" customWidth="1"/>
    <col min="3077" max="3077" width="17.109375" style="321" customWidth="1"/>
    <col min="3078" max="3078" width="15.44140625" style="321" customWidth="1"/>
    <col min="3079" max="3079" width="3.44140625" style="321" customWidth="1"/>
    <col min="3080" max="3328" width="9.109375" style="321"/>
    <col min="3329" max="3329" width="32" style="321" customWidth="1"/>
    <col min="3330" max="3330" width="15.6640625" style="321" customWidth="1"/>
    <col min="3331" max="3331" width="16.88671875" style="321" customWidth="1"/>
    <col min="3332" max="3332" width="3.44140625" style="321" customWidth="1"/>
    <col min="3333" max="3333" width="17.109375" style="321" customWidth="1"/>
    <col min="3334" max="3334" width="15.44140625" style="321" customWidth="1"/>
    <col min="3335" max="3335" width="3.44140625" style="321" customWidth="1"/>
    <col min="3336" max="3584" width="9.109375" style="321"/>
    <col min="3585" max="3585" width="32" style="321" customWidth="1"/>
    <col min="3586" max="3586" width="15.6640625" style="321" customWidth="1"/>
    <col min="3587" max="3587" width="16.88671875" style="321" customWidth="1"/>
    <col min="3588" max="3588" width="3.44140625" style="321" customWidth="1"/>
    <col min="3589" max="3589" width="17.109375" style="321" customWidth="1"/>
    <col min="3590" max="3590" width="15.44140625" style="321" customWidth="1"/>
    <col min="3591" max="3591" width="3.44140625" style="321" customWidth="1"/>
    <col min="3592" max="3840" width="9.109375" style="321"/>
    <col min="3841" max="3841" width="32" style="321" customWidth="1"/>
    <col min="3842" max="3842" width="15.6640625" style="321" customWidth="1"/>
    <col min="3843" max="3843" width="16.88671875" style="321" customWidth="1"/>
    <col min="3844" max="3844" width="3.44140625" style="321" customWidth="1"/>
    <col min="3845" max="3845" width="17.109375" style="321" customWidth="1"/>
    <col min="3846" max="3846" width="15.44140625" style="321" customWidth="1"/>
    <col min="3847" max="3847" width="3.44140625" style="321" customWidth="1"/>
    <col min="3848" max="4096" width="9.109375" style="321"/>
    <col min="4097" max="4097" width="32" style="321" customWidth="1"/>
    <col min="4098" max="4098" width="15.6640625" style="321" customWidth="1"/>
    <col min="4099" max="4099" width="16.88671875" style="321" customWidth="1"/>
    <col min="4100" max="4100" width="3.44140625" style="321" customWidth="1"/>
    <col min="4101" max="4101" width="17.109375" style="321" customWidth="1"/>
    <col min="4102" max="4102" width="15.44140625" style="321" customWidth="1"/>
    <col min="4103" max="4103" width="3.44140625" style="321" customWidth="1"/>
    <col min="4104" max="4352" width="9.109375" style="321"/>
    <col min="4353" max="4353" width="32" style="321" customWidth="1"/>
    <col min="4354" max="4354" width="15.6640625" style="321" customWidth="1"/>
    <col min="4355" max="4355" width="16.88671875" style="321" customWidth="1"/>
    <col min="4356" max="4356" width="3.44140625" style="321" customWidth="1"/>
    <col min="4357" max="4357" width="17.109375" style="321" customWidth="1"/>
    <col min="4358" max="4358" width="15.44140625" style="321" customWidth="1"/>
    <col min="4359" max="4359" width="3.44140625" style="321" customWidth="1"/>
    <col min="4360" max="4608" width="9.109375" style="321"/>
    <col min="4609" max="4609" width="32" style="321" customWidth="1"/>
    <col min="4610" max="4610" width="15.6640625" style="321" customWidth="1"/>
    <col min="4611" max="4611" width="16.88671875" style="321" customWidth="1"/>
    <col min="4612" max="4612" width="3.44140625" style="321" customWidth="1"/>
    <col min="4613" max="4613" width="17.109375" style="321" customWidth="1"/>
    <col min="4614" max="4614" width="15.44140625" style="321" customWidth="1"/>
    <col min="4615" max="4615" width="3.44140625" style="321" customWidth="1"/>
    <col min="4616" max="4864" width="9.109375" style="321"/>
    <col min="4865" max="4865" width="32" style="321" customWidth="1"/>
    <col min="4866" max="4866" width="15.6640625" style="321" customWidth="1"/>
    <col min="4867" max="4867" width="16.88671875" style="321" customWidth="1"/>
    <col min="4868" max="4868" width="3.44140625" style="321" customWidth="1"/>
    <col min="4869" max="4869" width="17.109375" style="321" customWidth="1"/>
    <col min="4870" max="4870" width="15.44140625" style="321" customWidth="1"/>
    <col min="4871" max="4871" width="3.44140625" style="321" customWidth="1"/>
    <col min="4872" max="5120" width="9.109375" style="321"/>
    <col min="5121" max="5121" width="32" style="321" customWidth="1"/>
    <col min="5122" max="5122" width="15.6640625" style="321" customWidth="1"/>
    <col min="5123" max="5123" width="16.88671875" style="321" customWidth="1"/>
    <col min="5124" max="5124" width="3.44140625" style="321" customWidth="1"/>
    <col min="5125" max="5125" width="17.109375" style="321" customWidth="1"/>
    <col min="5126" max="5126" width="15.44140625" style="321" customWidth="1"/>
    <col min="5127" max="5127" width="3.44140625" style="321" customWidth="1"/>
    <col min="5128" max="5376" width="9.109375" style="321"/>
    <col min="5377" max="5377" width="32" style="321" customWidth="1"/>
    <col min="5378" max="5378" width="15.6640625" style="321" customWidth="1"/>
    <col min="5379" max="5379" width="16.88671875" style="321" customWidth="1"/>
    <col min="5380" max="5380" width="3.44140625" style="321" customWidth="1"/>
    <col min="5381" max="5381" width="17.109375" style="321" customWidth="1"/>
    <col min="5382" max="5382" width="15.44140625" style="321" customWidth="1"/>
    <col min="5383" max="5383" width="3.44140625" style="321" customWidth="1"/>
    <col min="5384" max="5632" width="9.109375" style="321"/>
    <col min="5633" max="5633" width="32" style="321" customWidth="1"/>
    <col min="5634" max="5634" width="15.6640625" style="321" customWidth="1"/>
    <col min="5635" max="5635" width="16.88671875" style="321" customWidth="1"/>
    <col min="5636" max="5636" width="3.44140625" style="321" customWidth="1"/>
    <col min="5637" max="5637" width="17.109375" style="321" customWidth="1"/>
    <col min="5638" max="5638" width="15.44140625" style="321" customWidth="1"/>
    <col min="5639" max="5639" width="3.44140625" style="321" customWidth="1"/>
    <col min="5640" max="5888" width="9.109375" style="321"/>
    <col min="5889" max="5889" width="32" style="321" customWidth="1"/>
    <col min="5890" max="5890" width="15.6640625" style="321" customWidth="1"/>
    <col min="5891" max="5891" width="16.88671875" style="321" customWidth="1"/>
    <col min="5892" max="5892" width="3.44140625" style="321" customWidth="1"/>
    <col min="5893" max="5893" width="17.109375" style="321" customWidth="1"/>
    <col min="5894" max="5894" width="15.44140625" style="321" customWidth="1"/>
    <col min="5895" max="5895" width="3.44140625" style="321" customWidth="1"/>
    <col min="5896" max="6144" width="9.109375" style="321"/>
    <col min="6145" max="6145" width="32" style="321" customWidth="1"/>
    <col min="6146" max="6146" width="15.6640625" style="321" customWidth="1"/>
    <col min="6147" max="6147" width="16.88671875" style="321" customWidth="1"/>
    <col min="6148" max="6148" width="3.44140625" style="321" customWidth="1"/>
    <col min="6149" max="6149" width="17.109375" style="321" customWidth="1"/>
    <col min="6150" max="6150" width="15.44140625" style="321" customWidth="1"/>
    <col min="6151" max="6151" width="3.44140625" style="321" customWidth="1"/>
    <col min="6152" max="6400" width="9.109375" style="321"/>
    <col min="6401" max="6401" width="32" style="321" customWidth="1"/>
    <col min="6402" max="6402" width="15.6640625" style="321" customWidth="1"/>
    <col min="6403" max="6403" width="16.88671875" style="321" customWidth="1"/>
    <col min="6404" max="6404" width="3.44140625" style="321" customWidth="1"/>
    <col min="6405" max="6405" width="17.109375" style="321" customWidth="1"/>
    <col min="6406" max="6406" width="15.44140625" style="321" customWidth="1"/>
    <col min="6407" max="6407" width="3.44140625" style="321" customWidth="1"/>
    <col min="6408" max="6656" width="9.109375" style="321"/>
    <col min="6657" max="6657" width="32" style="321" customWidth="1"/>
    <col min="6658" max="6658" width="15.6640625" style="321" customWidth="1"/>
    <col min="6659" max="6659" width="16.88671875" style="321" customWidth="1"/>
    <col min="6660" max="6660" width="3.44140625" style="321" customWidth="1"/>
    <col min="6661" max="6661" width="17.109375" style="321" customWidth="1"/>
    <col min="6662" max="6662" width="15.44140625" style="321" customWidth="1"/>
    <col min="6663" max="6663" width="3.44140625" style="321" customWidth="1"/>
    <col min="6664" max="6912" width="9.109375" style="321"/>
    <col min="6913" max="6913" width="32" style="321" customWidth="1"/>
    <col min="6914" max="6914" width="15.6640625" style="321" customWidth="1"/>
    <col min="6915" max="6915" width="16.88671875" style="321" customWidth="1"/>
    <col min="6916" max="6916" width="3.44140625" style="321" customWidth="1"/>
    <col min="6917" max="6917" width="17.109375" style="321" customWidth="1"/>
    <col min="6918" max="6918" width="15.44140625" style="321" customWidth="1"/>
    <col min="6919" max="6919" width="3.44140625" style="321" customWidth="1"/>
    <col min="6920" max="7168" width="9.109375" style="321"/>
    <col min="7169" max="7169" width="32" style="321" customWidth="1"/>
    <col min="7170" max="7170" width="15.6640625" style="321" customWidth="1"/>
    <col min="7171" max="7171" width="16.88671875" style="321" customWidth="1"/>
    <col min="7172" max="7172" width="3.44140625" style="321" customWidth="1"/>
    <col min="7173" max="7173" width="17.109375" style="321" customWidth="1"/>
    <col min="7174" max="7174" width="15.44140625" style="321" customWidth="1"/>
    <col min="7175" max="7175" width="3.44140625" style="321" customWidth="1"/>
    <col min="7176" max="7424" width="9.109375" style="321"/>
    <col min="7425" max="7425" width="32" style="321" customWidth="1"/>
    <col min="7426" max="7426" width="15.6640625" style="321" customWidth="1"/>
    <col min="7427" max="7427" width="16.88671875" style="321" customWidth="1"/>
    <col min="7428" max="7428" width="3.44140625" style="321" customWidth="1"/>
    <col min="7429" max="7429" width="17.109375" style="321" customWidth="1"/>
    <col min="7430" max="7430" width="15.44140625" style="321" customWidth="1"/>
    <col min="7431" max="7431" width="3.44140625" style="321" customWidth="1"/>
    <col min="7432" max="7680" width="9.109375" style="321"/>
    <col min="7681" max="7681" width="32" style="321" customWidth="1"/>
    <col min="7682" max="7682" width="15.6640625" style="321" customWidth="1"/>
    <col min="7683" max="7683" width="16.88671875" style="321" customWidth="1"/>
    <col min="7684" max="7684" width="3.44140625" style="321" customWidth="1"/>
    <col min="7685" max="7685" width="17.109375" style="321" customWidth="1"/>
    <col min="7686" max="7686" width="15.44140625" style="321" customWidth="1"/>
    <col min="7687" max="7687" width="3.44140625" style="321" customWidth="1"/>
    <col min="7688" max="7936" width="9.109375" style="321"/>
    <col min="7937" max="7937" width="32" style="321" customWidth="1"/>
    <col min="7938" max="7938" width="15.6640625" style="321" customWidth="1"/>
    <col min="7939" max="7939" width="16.88671875" style="321" customWidth="1"/>
    <col min="7940" max="7940" width="3.44140625" style="321" customWidth="1"/>
    <col min="7941" max="7941" width="17.109375" style="321" customWidth="1"/>
    <col min="7942" max="7942" width="15.44140625" style="321" customWidth="1"/>
    <col min="7943" max="7943" width="3.44140625" style="321" customWidth="1"/>
    <col min="7944" max="8192" width="9.109375" style="321"/>
    <col min="8193" max="8193" width="32" style="321" customWidth="1"/>
    <col min="8194" max="8194" width="15.6640625" style="321" customWidth="1"/>
    <col min="8195" max="8195" width="16.88671875" style="321" customWidth="1"/>
    <col min="8196" max="8196" width="3.44140625" style="321" customWidth="1"/>
    <col min="8197" max="8197" width="17.109375" style="321" customWidth="1"/>
    <col min="8198" max="8198" width="15.44140625" style="321" customWidth="1"/>
    <col min="8199" max="8199" width="3.44140625" style="321" customWidth="1"/>
    <col min="8200" max="8448" width="9.109375" style="321"/>
    <col min="8449" max="8449" width="32" style="321" customWidth="1"/>
    <col min="8450" max="8450" width="15.6640625" style="321" customWidth="1"/>
    <col min="8451" max="8451" width="16.88671875" style="321" customWidth="1"/>
    <col min="8452" max="8452" width="3.44140625" style="321" customWidth="1"/>
    <col min="8453" max="8453" width="17.109375" style="321" customWidth="1"/>
    <col min="8454" max="8454" width="15.44140625" style="321" customWidth="1"/>
    <col min="8455" max="8455" width="3.44140625" style="321" customWidth="1"/>
    <col min="8456" max="8704" width="9.109375" style="321"/>
    <col min="8705" max="8705" width="32" style="321" customWidth="1"/>
    <col min="8706" max="8706" width="15.6640625" style="321" customWidth="1"/>
    <col min="8707" max="8707" width="16.88671875" style="321" customWidth="1"/>
    <col min="8708" max="8708" width="3.44140625" style="321" customWidth="1"/>
    <col min="8709" max="8709" width="17.109375" style="321" customWidth="1"/>
    <col min="8710" max="8710" width="15.44140625" style="321" customWidth="1"/>
    <col min="8711" max="8711" width="3.44140625" style="321" customWidth="1"/>
    <col min="8712" max="8960" width="9.109375" style="321"/>
    <col min="8961" max="8961" width="32" style="321" customWidth="1"/>
    <col min="8962" max="8962" width="15.6640625" style="321" customWidth="1"/>
    <col min="8963" max="8963" width="16.88671875" style="321" customWidth="1"/>
    <col min="8964" max="8964" width="3.44140625" style="321" customWidth="1"/>
    <col min="8965" max="8965" width="17.109375" style="321" customWidth="1"/>
    <col min="8966" max="8966" width="15.44140625" style="321" customWidth="1"/>
    <col min="8967" max="8967" width="3.44140625" style="321" customWidth="1"/>
    <col min="8968" max="9216" width="9.109375" style="321"/>
    <col min="9217" max="9217" width="32" style="321" customWidth="1"/>
    <col min="9218" max="9218" width="15.6640625" style="321" customWidth="1"/>
    <col min="9219" max="9219" width="16.88671875" style="321" customWidth="1"/>
    <col min="9220" max="9220" width="3.44140625" style="321" customWidth="1"/>
    <col min="9221" max="9221" width="17.109375" style="321" customWidth="1"/>
    <col min="9222" max="9222" width="15.44140625" style="321" customWidth="1"/>
    <col min="9223" max="9223" width="3.44140625" style="321" customWidth="1"/>
    <col min="9224" max="9472" width="9.109375" style="321"/>
    <col min="9473" max="9473" width="32" style="321" customWidth="1"/>
    <col min="9474" max="9474" width="15.6640625" style="321" customWidth="1"/>
    <col min="9475" max="9475" width="16.88671875" style="321" customWidth="1"/>
    <col min="9476" max="9476" width="3.44140625" style="321" customWidth="1"/>
    <col min="9477" max="9477" width="17.109375" style="321" customWidth="1"/>
    <col min="9478" max="9478" width="15.44140625" style="321" customWidth="1"/>
    <col min="9479" max="9479" width="3.44140625" style="321" customWidth="1"/>
    <col min="9480" max="9728" width="9.109375" style="321"/>
    <col min="9729" max="9729" width="32" style="321" customWidth="1"/>
    <col min="9730" max="9730" width="15.6640625" style="321" customWidth="1"/>
    <col min="9731" max="9731" width="16.88671875" style="321" customWidth="1"/>
    <col min="9732" max="9732" width="3.44140625" style="321" customWidth="1"/>
    <col min="9733" max="9733" width="17.109375" style="321" customWidth="1"/>
    <col min="9734" max="9734" width="15.44140625" style="321" customWidth="1"/>
    <col min="9735" max="9735" width="3.44140625" style="321" customWidth="1"/>
    <col min="9736" max="9984" width="9.109375" style="321"/>
    <col min="9985" max="9985" width="32" style="321" customWidth="1"/>
    <col min="9986" max="9986" width="15.6640625" style="321" customWidth="1"/>
    <col min="9987" max="9987" width="16.88671875" style="321" customWidth="1"/>
    <col min="9988" max="9988" width="3.44140625" style="321" customWidth="1"/>
    <col min="9989" max="9989" width="17.109375" style="321" customWidth="1"/>
    <col min="9990" max="9990" width="15.44140625" style="321" customWidth="1"/>
    <col min="9991" max="9991" width="3.44140625" style="321" customWidth="1"/>
    <col min="9992" max="10240" width="9.109375" style="321"/>
    <col min="10241" max="10241" width="32" style="321" customWidth="1"/>
    <col min="10242" max="10242" width="15.6640625" style="321" customWidth="1"/>
    <col min="10243" max="10243" width="16.88671875" style="321" customWidth="1"/>
    <col min="10244" max="10244" width="3.44140625" style="321" customWidth="1"/>
    <col min="10245" max="10245" width="17.109375" style="321" customWidth="1"/>
    <col min="10246" max="10246" width="15.44140625" style="321" customWidth="1"/>
    <col min="10247" max="10247" width="3.44140625" style="321" customWidth="1"/>
    <col min="10248" max="10496" width="9.109375" style="321"/>
    <col min="10497" max="10497" width="32" style="321" customWidth="1"/>
    <col min="10498" max="10498" width="15.6640625" style="321" customWidth="1"/>
    <col min="10499" max="10499" width="16.88671875" style="321" customWidth="1"/>
    <col min="10500" max="10500" width="3.44140625" style="321" customWidth="1"/>
    <col min="10501" max="10501" width="17.109375" style="321" customWidth="1"/>
    <col min="10502" max="10502" width="15.44140625" style="321" customWidth="1"/>
    <col min="10503" max="10503" width="3.44140625" style="321" customWidth="1"/>
    <col min="10504" max="10752" width="9.109375" style="321"/>
    <col min="10753" max="10753" width="32" style="321" customWidth="1"/>
    <col min="10754" max="10754" width="15.6640625" style="321" customWidth="1"/>
    <col min="10755" max="10755" width="16.88671875" style="321" customWidth="1"/>
    <col min="10756" max="10756" width="3.44140625" style="321" customWidth="1"/>
    <col min="10757" max="10757" width="17.109375" style="321" customWidth="1"/>
    <col min="10758" max="10758" width="15.44140625" style="321" customWidth="1"/>
    <col min="10759" max="10759" width="3.44140625" style="321" customWidth="1"/>
    <col min="10760" max="11008" width="9.109375" style="321"/>
    <col min="11009" max="11009" width="32" style="321" customWidth="1"/>
    <col min="11010" max="11010" width="15.6640625" style="321" customWidth="1"/>
    <col min="11011" max="11011" width="16.88671875" style="321" customWidth="1"/>
    <col min="11012" max="11012" width="3.44140625" style="321" customWidth="1"/>
    <col min="11013" max="11013" width="17.109375" style="321" customWidth="1"/>
    <col min="11014" max="11014" width="15.44140625" style="321" customWidth="1"/>
    <col min="11015" max="11015" width="3.44140625" style="321" customWidth="1"/>
    <col min="11016" max="11264" width="9.109375" style="321"/>
    <col min="11265" max="11265" width="32" style="321" customWidth="1"/>
    <col min="11266" max="11266" width="15.6640625" style="321" customWidth="1"/>
    <col min="11267" max="11267" width="16.88671875" style="321" customWidth="1"/>
    <col min="11268" max="11268" width="3.44140625" style="321" customWidth="1"/>
    <col min="11269" max="11269" width="17.109375" style="321" customWidth="1"/>
    <col min="11270" max="11270" width="15.44140625" style="321" customWidth="1"/>
    <col min="11271" max="11271" width="3.44140625" style="321" customWidth="1"/>
    <col min="11272" max="11520" width="9.109375" style="321"/>
    <col min="11521" max="11521" width="32" style="321" customWidth="1"/>
    <col min="11522" max="11522" width="15.6640625" style="321" customWidth="1"/>
    <col min="11523" max="11523" width="16.88671875" style="321" customWidth="1"/>
    <col min="11524" max="11524" width="3.44140625" style="321" customWidth="1"/>
    <col min="11525" max="11525" width="17.109375" style="321" customWidth="1"/>
    <col min="11526" max="11526" width="15.44140625" style="321" customWidth="1"/>
    <col min="11527" max="11527" width="3.44140625" style="321" customWidth="1"/>
    <col min="11528" max="11776" width="9.109375" style="321"/>
    <col min="11777" max="11777" width="32" style="321" customWidth="1"/>
    <col min="11778" max="11778" width="15.6640625" style="321" customWidth="1"/>
    <col min="11779" max="11779" width="16.88671875" style="321" customWidth="1"/>
    <col min="11780" max="11780" width="3.44140625" style="321" customWidth="1"/>
    <col min="11781" max="11781" width="17.109375" style="321" customWidth="1"/>
    <col min="11782" max="11782" width="15.44140625" style="321" customWidth="1"/>
    <col min="11783" max="11783" width="3.44140625" style="321" customWidth="1"/>
    <col min="11784" max="12032" width="9.109375" style="321"/>
    <col min="12033" max="12033" width="32" style="321" customWidth="1"/>
    <col min="12034" max="12034" width="15.6640625" style="321" customWidth="1"/>
    <col min="12035" max="12035" width="16.88671875" style="321" customWidth="1"/>
    <col min="12036" max="12036" width="3.44140625" style="321" customWidth="1"/>
    <col min="12037" max="12037" width="17.109375" style="321" customWidth="1"/>
    <col min="12038" max="12038" width="15.44140625" style="321" customWidth="1"/>
    <col min="12039" max="12039" width="3.44140625" style="321" customWidth="1"/>
    <col min="12040" max="12288" width="9.109375" style="321"/>
    <col min="12289" max="12289" width="32" style="321" customWidth="1"/>
    <col min="12290" max="12290" width="15.6640625" style="321" customWidth="1"/>
    <col min="12291" max="12291" width="16.88671875" style="321" customWidth="1"/>
    <col min="12292" max="12292" width="3.44140625" style="321" customWidth="1"/>
    <col min="12293" max="12293" width="17.109375" style="321" customWidth="1"/>
    <col min="12294" max="12294" width="15.44140625" style="321" customWidth="1"/>
    <col min="12295" max="12295" width="3.44140625" style="321" customWidth="1"/>
    <col min="12296" max="12544" width="9.109375" style="321"/>
    <col min="12545" max="12545" width="32" style="321" customWidth="1"/>
    <col min="12546" max="12546" width="15.6640625" style="321" customWidth="1"/>
    <col min="12547" max="12547" width="16.88671875" style="321" customWidth="1"/>
    <col min="12548" max="12548" width="3.44140625" style="321" customWidth="1"/>
    <col min="12549" max="12549" width="17.109375" style="321" customWidth="1"/>
    <col min="12550" max="12550" width="15.44140625" style="321" customWidth="1"/>
    <col min="12551" max="12551" width="3.44140625" style="321" customWidth="1"/>
    <col min="12552" max="12800" width="9.109375" style="321"/>
    <col min="12801" max="12801" width="32" style="321" customWidth="1"/>
    <col min="12802" max="12802" width="15.6640625" style="321" customWidth="1"/>
    <col min="12803" max="12803" width="16.88671875" style="321" customWidth="1"/>
    <col min="12804" max="12804" width="3.44140625" style="321" customWidth="1"/>
    <col min="12805" max="12805" width="17.109375" style="321" customWidth="1"/>
    <col min="12806" max="12806" width="15.44140625" style="321" customWidth="1"/>
    <col min="12807" max="12807" width="3.44140625" style="321" customWidth="1"/>
    <col min="12808" max="13056" width="9.109375" style="321"/>
    <col min="13057" max="13057" width="32" style="321" customWidth="1"/>
    <col min="13058" max="13058" width="15.6640625" style="321" customWidth="1"/>
    <col min="13059" max="13059" width="16.88671875" style="321" customWidth="1"/>
    <col min="13060" max="13060" width="3.44140625" style="321" customWidth="1"/>
    <col min="13061" max="13061" width="17.109375" style="321" customWidth="1"/>
    <col min="13062" max="13062" width="15.44140625" style="321" customWidth="1"/>
    <col min="13063" max="13063" width="3.44140625" style="321" customWidth="1"/>
    <col min="13064" max="13312" width="9.109375" style="321"/>
    <col min="13313" max="13313" width="32" style="321" customWidth="1"/>
    <col min="13314" max="13314" width="15.6640625" style="321" customWidth="1"/>
    <col min="13315" max="13315" width="16.88671875" style="321" customWidth="1"/>
    <col min="13316" max="13316" width="3.44140625" style="321" customWidth="1"/>
    <col min="13317" max="13317" width="17.109375" style="321" customWidth="1"/>
    <col min="13318" max="13318" width="15.44140625" style="321" customWidth="1"/>
    <col min="13319" max="13319" width="3.44140625" style="321" customWidth="1"/>
    <col min="13320" max="13568" width="9.109375" style="321"/>
    <col min="13569" max="13569" width="32" style="321" customWidth="1"/>
    <col min="13570" max="13570" width="15.6640625" style="321" customWidth="1"/>
    <col min="13571" max="13571" width="16.88671875" style="321" customWidth="1"/>
    <col min="13572" max="13572" width="3.44140625" style="321" customWidth="1"/>
    <col min="13573" max="13573" width="17.109375" style="321" customWidth="1"/>
    <col min="13574" max="13574" width="15.44140625" style="321" customWidth="1"/>
    <col min="13575" max="13575" width="3.44140625" style="321" customWidth="1"/>
    <col min="13576" max="13824" width="9.109375" style="321"/>
    <col min="13825" max="13825" width="32" style="321" customWidth="1"/>
    <col min="13826" max="13826" width="15.6640625" style="321" customWidth="1"/>
    <col min="13827" max="13827" width="16.88671875" style="321" customWidth="1"/>
    <col min="13828" max="13828" width="3.44140625" style="321" customWidth="1"/>
    <col min="13829" max="13829" width="17.109375" style="321" customWidth="1"/>
    <col min="13830" max="13830" width="15.44140625" style="321" customWidth="1"/>
    <col min="13831" max="13831" width="3.44140625" style="321" customWidth="1"/>
    <col min="13832" max="14080" width="9.109375" style="321"/>
    <col min="14081" max="14081" width="32" style="321" customWidth="1"/>
    <col min="14082" max="14082" width="15.6640625" style="321" customWidth="1"/>
    <col min="14083" max="14083" width="16.88671875" style="321" customWidth="1"/>
    <col min="14084" max="14084" width="3.44140625" style="321" customWidth="1"/>
    <col min="14085" max="14085" width="17.109375" style="321" customWidth="1"/>
    <col min="14086" max="14086" width="15.44140625" style="321" customWidth="1"/>
    <col min="14087" max="14087" width="3.44140625" style="321" customWidth="1"/>
    <col min="14088" max="14336" width="9.109375" style="321"/>
    <col min="14337" max="14337" width="32" style="321" customWidth="1"/>
    <col min="14338" max="14338" width="15.6640625" style="321" customWidth="1"/>
    <col min="14339" max="14339" width="16.88671875" style="321" customWidth="1"/>
    <col min="14340" max="14340" width="3.44140625" style="321" customWidth="1"/>
    <col min="14341" max="14341" width="17.109375" style="321" customWidth="1"/>
    <col min="14342" max="14342" width="15.44140625" style="321" customWidth="1"/>
    <col min="14343" max="14343" width="3.44140625" style="321" customWidth="1"/>
    <col min="14344" max="14592" width="9.109375" style="321"/>
    <col min="14593" max="14593" width="32" style="321" customWidth="1"/>
    <col min="14594" max="14594" width="15.6640625" style="321" customWidth="1"/>
    <col min="14595" max="14595" width="16.88671875" style="321" customWidth="1"/>
    <col min="14596" max="14596" width="3.44140625" style="321" customWidth="1"/>
    <col min="14597" max="14597" width="17.109375" style="321" customWidth="1"/>
    <col min="14598" max="14598" width="15.44140625" style="321" customWidth="1"/>
    <col min="14599" max="14599" width="3.44140625" style="321" customWidth="1"/>
    <col min="14600" max="14848" width="9.109375" style="321"/>
    <col min="14849" max="14849" width="32" style="321" customWidth="1"/>
    <col min="14850" max="14850" width="15.6640625" style="321" customWidth="1"/>
    <col min="14851" max="14851" width="16.88671875" style="321" customWidth="1"/>
    <col min="14852" max="14852" width="3.44140625" style="321" customWidth="1"/>
    <col min="14853" max="14853" width="17.109375" style="321" customWidth="1"/>
    <col min="14854" max="14854" width="15.44140625" style="321" customWidth="1"/>
    <col min="14855" max="14855" width="3.44140625" style="321" customWidth="1"/>
    <col min="14856" max="15104" width="9.109375" style="321"/>
    <col min="15105" max="15105" width="32" style="321" customWidth="1"/>
    <col min="15106" max="15106" width="15.6640625" style="321" customWidth="1"/>
    <col min="15107" max="15107" width="16.88671875" style="321" customWidth="1"/>
    <col min="15108" max="15108" width="3.44140625" style="321" customWidth="1"/>
    <col min="15109" max="15109" width="17.109375" style="321" customWidth="1"/>
    <col min="15110" max="15110" width="15.44140625" style="321" customWidth="1"/>
    <col min="15111" max="15111" width="3.44140625" style="321" customWidth="1"/>
    <col min="15112" max="15360" width="9.109375" style="321"/>
    <col min="15361" max="15361" width="32" style="321" customWidth="1"/>
    <col min="15362" max="15362" width="15.6640625" style="321" customWidth="1"/>
    <col min="15363" max="15363" width="16.88671875" style="321" customWidth="1"/>
    <col min="15364" max="15364" width="3.44140625" style="321" customWidth="1"/>
    <col min="15365" max="15365" width="17.109375" style="321" customWidth="1"/>
    <col min="15366" max="15366" width="15.44140625" style="321" customWidth="1"/>
    <col min="15367" max="15367" width="3.44140625" style="321" customWidth="1"/>
    <col min="15368" max="15616" width="9.109375" style="321"/>
    <col min="15617" max="15617" width="32" style="321" customWidth="1"/>
    <col min="15618" max="15618" width="15.6640625" style="321" customWidth="1"/>
    <col min="15619" max="15619" width="16.88671875" style="321" customWidth="1"/>
    <col min="15620" max="15620" width="3.44140625" style="321" customWidth="1"/>
    <col min="15621" max="15621" width="17.109375" style="321" customWidth="1"/>
    <col min="15622" max="15622" width="15.44140625" style="321" customWidth="1"/>
    <col min="15623" max="15623" width="3.44140625" style="321" customWidth="1"/>
    <col min="15624" max="15872" width="9.109375" style="321"/>
    <col min="15873" max="15873" width="32" style="321" customWidth="1"/>
    <col min="15874" max="15874" width="15.6640625" style="321" customWidth="1"/>
    <col min="15875" max="15875" width="16.88671875" style="321" customWidth="1"/>
    <col min="15876" max="15876" width="3.44140625" style="321" customWidth="1"/>
    <col min="15877" max="15877" width="17.109375" style="321" customWidth="1"/>
    <col min="15878" max="15878" width="15.44140625" style="321" customWidth="1"/>
    <col min="15879" max="15879" width="3.44140625" style="321" customWidth="1"/>
    <col min="15880" max="16128" width="9.109375" style="321"/>
    <col min="16129" max="16129" width="32" style="321" customWidth="1"/>
    <col min="16130" max="16130" width="15.6640625" style="321" customWidth="1"/>
    <col min="16131" max="16131" width="16.88671875" style="321" customWidth="1"/>
    <col min="16132" max="16132" width="3.44140625" style="321" customWidth="1"/>
    <col min="16133" max="16133" width="17.109375" style="321" customWidth="1"/>
    <col min="16134" max="16134" width="15.44140625" style="321" customWidth="1"/>
    <col min="16135" max="16135" width="3.44140625" style="321" customWidth="1"/>
    <col min="16136" max="16384" width="9.109375" style="321"/>
  </cols>
  <sheetData>
    <row r="1" spans="1:9" ht="21" x14ac:dyDescent="0.4">
      <c r="A1" s="320" t="s">
        <v>195</v>
      </c>
      <c r="B1" s="320"/>
      <c r="C1" s="320"/>
      <c r="D1" s="320"/>
      <c r="E1" s="320"/>
      <c r="F1" s="320"/>
      <c r="G1" s="320"/>
    </row>
    <row r="2" spans="1:9" ht="21" x14ac:dyDescent="0.4">
      <c r="A2" s="320" t="s">
        <v>196</v>
      </c>
      <c r="B2" s="320"/>
      <c r="C2" s="320"/>
      <c r="D2" s="320"/>
      <c r="E2" s="320"/>
      <c r="F2" s="320"/>
      <c r="G2" s="320"/>
    </row>
    <row r="3" spans="1:9" ht="21" x14ac:dyDescent="0.4">
      <c r="A3" s="320" t="s">
        <v>1</v>
      </c>
      <c r="B3" s="320"/>
      <c r="C3" s="320"/>
      <c r="D3" s="320"/>
      <c r="E3" s="320"/>
      <c r="F3" s="320"/>
      <c r="G3" s="320"/>
    </row>
    <row r="4" spans="1:9" ht="15.75" customHeight="1" x14ac:dyDescent="0.4">
      <c r="A4" s="322"/>
      <c r="B4" s="322"/>
      <c r="C4" s="322"/>
      <c r="D4" s="322"/>
      <c r="E4" s="322"/>
      <c r="F4" s="322"/>
      <c r="G4" s="322"/>
    </row>
    <row r="5" spans="1:9" ht="18" customHeight="1" x14ac:dyDescent="0.3">
      <c r="A5" s="323" t="s">
        <v>217</v>
      </c>
      <c r="B5" s="323"/>
      <c r="C5" s="323"/>
      <c r="D5" s="323"/>
      <c r="E5" s="323"/>
      <c r="F5" s="323"/>
      <c r="G5" s="323"/>
    </row>
    <row r="6" spans="1:9" ht="18" customHeight="1" x14ac:dyDescent="0.3">
      <c r="A6" s="323" t="s">
        <v>180</v>
      </c>
      <c r="B6" s="323"/>
      <c r="C6" s="323"/>
      <c r="D6" s="323"/>
      <c r="E6" s="323"/>
      <c r="F6" s="323"/>
      <c r="G6" s="323"/>
    </row>
    <row r="7" spans="1:9" ht="15" customHeight="1" x14ac:dyDescent="0.25">
      <c r="A7" s="324" t="s">
        <v>4</v>
      </c>
      <c r="B7" s="324"/>
      <c r="C7" s="324"/>
      <c r="D7" s="324"/>
      <c r="E7" s="324"/>
      <c r="F7" s="324"/>
      <c r="G7" s="324"/>
    </row>
    <row r="8" spans="1:9" x14ac:dyDescent="0.25">
      <c r="A8" s="325"/>
      <c r="B8" s="325"/>
      <c r="C8" s="325"/>
      <c r="D8" s="325"/>
      <c r="E8" s="325"/>
      <c r="F8" s="325"/>
      <c r="G8" s="325"/>
    </row>
    <row r="9" spans="1:9" ht="15.6" x14ac:dyDescent="0.3">
      <c r="A9" s="326" t="s">
        <v>181</v>
      </c>
      <c r="B9" s="327"/>
      <c r="C9" s="328" t="s">
        <v>5</v>
      </c>
      <c r="D9" s="329"/>
      <c r="E9" s="327"/>
      <c r="F9" s="328" t="s">
        <v>5</v>
      </c>
      <c r="G9" s="330"/>
    </row>
    <row r="10" spans="1:9" ht="15.6" x14ac:dyDescent="0.3">
      <c r="A10" s="331" t="s">
        <v>6</v>
      </c>
      <c r="B10" s="332" t="s">
        <v>7</v>
      </c>
      <c r="C10" s="333" t="s">
        <v>8</v>
      </c>
      <c r="D10" s="334"/>
      <c r="E10" s="332" t="s">
        <v>9</v>
      </c>
      <c r="F10" s="333" t="s">
        <v>8</v>
      </c>
      <c r="G10" s="335"/>
    </row>
    <row r="11" spans="1:9" x14ac:dyDescent="0.25">
      <c r="A11" s="336"/>
      <c r="B11" s="337"/>
      <c r="E11" s="338"/>
      <c r="G11" s="339"/>
    </row>
    <row r="12" spans="1:9" ht="15.6" x14ac:dyDescent="0.3">
      <c r="A12" s="340" t="s">
        <v>182</v>
      </c>
      <c r="B12" s="341">
        <f>SUM(B13:B21)</f>
        <v>3616</v>
      </c>
      <c r="C12" s="342">
        <f t="shared" ref="C12:C21" si="0">(B12/B$45)*100</f>
        <v>30.261946606410579</v>
      </c>
      <c r="D12" s="343" t="s">
        <v>11</v>
      </c>
      <c r="E12" s="182">
        <f>SUM(E13:E21)</f>
        <v>1093360564</v>
      </c>
      <c r="F12" s="344">
        <f t="shared" ref="F12:F21" si="1">(E12/E$45)*100</f>
        <v>67.580347516021064</v>
      </c>
      <c r="G12" s="345" t="s">
        <v>11</v>
      </c>
    </row>
    <row r="13" spans="1:9" ht="15" x14ac:dyDescent="0.25">
      <c r="A13" s="346" t="s">
        <v>198</v>
      </c>
      <c r="B13" s="347">
        <v>536</v>
      </c>
      <c r="C13" s="348">
        <f t="shared" si="0"/>
        <v>4.4857310235166121</v>
      </c>
      <c r="D13" s="349"/>
      <c r="E13" s="21">
        <v>454596220</v>
      </c>
      <c r="F13" s="350">
        <f t="shared" si="1"/>
        <v>28.09848053662704</v>
      </c>
      <c r="G13" s="351"/>
      <c r="H13" s="352"/>
      <c r="I13" s="352"/>
    </row>
    <row r="14" spans="1:9" ht="15" x14ac:dyDescent="0.25">
      <c r="A14" s="346" t="s">
        <v>10</v>
      </c>
      <c r="B14" s="347">
        <v>725</v>
      </c>
      <c r="C14" s="348">
        <f t="shared" si="0"/>
        <v>6.0674533433760152</v>
      </c>
      <c r="D14" s="349"/>
      <c r="E14" s="21">
        <v>329763366</v>
      </c>
      <c r="F14" s="350">
        <f t="shared" si="1"/>
        <v>20.382592537271034</v>
      </c>
      <c r="G14" s="351"/>
    </row>
    <row r="15" spans="1:9" ht="15" x14ac:dyDescent="0.25">
      <c r="A15" s="346" t="s">
        <v>14</v>
      </c>
      <c r="B15" s="347">
        <v>180</v>
      </c>
      <c r="C15" s="348">
        <f t="shared" si="0"/>
        <v>1.506402209389907</v>
      </c>
      <c r="D15" s="349"/>
      <c r="E15" s="21">
        <v>92407030</v>
      </c>
      <c r="F15" s="350">
        <f t="shared" si="1"/>
        <v>5.7116557940198254</v>
      </c>
      <c r="G15" s="351"/>
    </row>
    <row r="16" spans="1:9" ht="15" x14ac:dyDescent="0.25">
      <c r="A16" s="346" t="s">
        <v>98</v>
      </c>
      <c r="B16" s="347">
        <v>886</v>
      </c>
      <c r="C16" s="348">
        <f t="shared" si="0"/>
        <v>7.414846430663653</v>
      </c>
      <c r="D16" s="349"/>
      <c r="E16" s="21">
        <v>129130024</v>
      </c>
      <c r="F16" s="350">
        <f t="shared" si="1"/>
        <v>7.9814950200381842</v>
      </c>
      <c r="G16" s="351"/>
    </row>
    <row r="17" spans="1:9" ht="15" x14ac:dyDescent="0.25">
      <c r="A17" s="346" t="s">
        <v>203</v>
      </c>
      <c r="B17" s="347">
        <v>149</v>
      </c>
      <c r="C17" s="348">
        <f t="shared" si="0"/>
        <v>1.246966273328312</v>
      </c>
      <c r="D17" s="349"/>
      <c r="E17" s="21">
        <v>21286105</v>
      </c>
      <c r="F17" s="350">
        <f t="shared" si="1"/>
        <v>1.3156889140941375</v>
      </c>
      <c r="G17" s="351"/>
    </row>
    <row r="18" spans="1:9" ht="15" x14ac:dyDescent="0.25">
      <c r="A18" s="346" t="s">
        <v>109</v>
      </c>
      <c r="B18" s="347">
        <v>275</v>
      </c>
      <c r="C18" s="348">
        <f t="shared" si="0"/>
        <v>2.3014478199012469</v>
      </c>
      <c r="D18" s="349"/>
      <c r="E18" s="21">
        <v>16895089</v>
      </c>
      <c r="F18" s="350">
        <f t="shared" si="1"/>
        <v>1.0442812952362026</v>
      </c>
      <c r="G18" s="351"/>
    </row>
    <row r="19" spans="1:9" ht="15" x14ac:dyDescent="0.25">
      <c r="A19" s="346" t="s">
        <v>15</v>
      </c>
      <c r="B19" s="347">
        <v>449</v>
      </c>
      <c r="C19" s="348">
        <f t="shared" si="0"/>
        <v>3.757636622311491</v>
      </c>
      <c r="D19" s="349"/>
      <c r="E19" s="21">
        <v>18101217</v>
      </c>
      <c r="F19" s="350">
        <f t="shared" si="1"/>
        <v>1.118831770232851</v>
      </c>
      <c r="G19" s="351"/>
    </row>
    <row r="20" spans="1:9" ht="15" x14ac:dyDescent="0.25">
      <c r="A20" s="346" t="s">
        <v>12</v>
      </c>
      <c r="B20" s="347">
        <v>145</v>
      </c>
      <c r="C20" s="348">
        <f t="shared" si="0"/>
        <v>1.2134906686752029</v>
      </c>
      <c r="D20" s="349"/>
      <c r="E20" s="21">
        <v>16486810</v>
      </c>
      <c r="F20" s="350">
        <f t="shared" si="1"/>
        <v>1.0190456706746662</v>
      </c>
      <c r="G20" s="351"/>
    </row>
    <row r="21" spans="1:9" ht="15" x14ac:dyDescent="0.25">
      <c r="A21" s="346" t="s">
        <v>17</v>
      </c>
      <c r="B21" s="347">
        <v>271</v>
      </c>
      <c r="C21" s="348">
        <f t="shared" si="0"/>
        <v>2.2679722152481379</v>
      </c>
      <c r="D21" s="349"/>
      <c r="E21" s="21">
        <v>14694703</v>
      </c>
      <c r="F21" s="350">
        <f t="shared" si="1"/>
        <v>0.90827597782712544</v>
      </c>
      <c r="G21" s="351"/>
    </row>
    <row r="22" spans="1:9" ht="15.6" x14ac:dyDescent="0.3">
      <c r="A22" s="340"/>
      <c r="B22" s="353"/>
      <c r="C22" s="354"/>
      <c r="D22" s="349"/>
      <c r="E22" s="355"/>
      <c r="F22" s="350"/>
      <c r="G22" s="351"/>
    </row>
    <row r="23" spans="1:9" ht="15.6" x14ac:dyDescent="0.3">
      <c r="A23" s="340" t="s">
        <v>73</v>
      </c>
      <c r="B23" s="341">
        <f>SUM(B24:B32)</f>
        <v>8106</v>
      </c>
      <c r="C23" s="342">
        <f t="shared" ref="C23:C32" si="2">(B23/B$45)*100</f>
        <v>67.838312829525478</v>
      </c>
      <c r="D23" s="343"/>
      <c r="E23" s="187">
        <f>SUM(E24:E32)</f>
        <v>520302476</v>
      </c>
      <c r="F23" s="344">
        <f t="shared" ref="F23:F32" si="3">(E23/E$45)*100</f>
        <v>32.15976805756295</v>
      </c>
      <c r="G23" s="345"/>
    </row>
    <row r="24" spans="1:9" ht="15" x14ac:dyDescent="0.25">
      <c r="A24" s="346" t="s">
        <v>198</v>
      </c>
      <c r="B24" s="347">
        <v>981</v>
      </c>
      <c r="C24" s="348">
        <f t="shared" si="2"/>
        <v>8.2098920411749923</v>
      </c>
      <c r="D24" s="349"/>
      <c r="E24" s="21">
        <v>54386579</v>
      </c>
      <c r="F24" s="350">
        <f t="shared" si="3"/>
        <v>3.361621069979924</v>
      </c>
      <c r="G24" s="351"/>
      <c r="H24" s="352"/>
      <c r="I24" s="352"/>
    </row>
    <row r="25" spans="1:9" ht="15" x14ac:dyDescent="0.25">
      <c r="A25" s="346" t="s">
        <v>10</v>
      </c>
      <c r="B25" s="347">
        <v>1162</v>
      </c>
      <c r="C25" s="348">
        <f t="shared" si="2"/>
        <v>9.7246631517281781</v>
      </c>
      <c r="D25" s="356"/>
      <c r="E25" s="21">
        <v>234203002</v>
      </c>
      <c r="F25" s="350">
        <f t="shared" si="3"/>
        <v>14.476029944368266</v>
      </c>
      <c r="G25" s="351"/>
    </row>
    <row r="26" spans="1:9" ht="15" x14ac:dyDescent="0.25">
      <c r="A26" s="346" t="s">
        <v>14</v>
      </c>
      <c r="B26" s="347">
        <v>190</v>
      </c>
      <c r="C26" s="348">
        <f t="shared" si="2"/>
        <v>1.5900912210226799</v>
      </c>
      <c r="D26" s="357"/>
      <c r="E26" s="21">
        <v>6230691</v>
      </c>
      <c r="F26" s="350">
        <f t="shared" si="3"/>
        <v>0.38511747808469959</v>
      </c>
      <c r="G26" s="351"/>
    </row>
    <row r="27" spans="1:9" ht="15" x14ac:dyDescent="0.25">
      <c r="A27" s="346" t="s">
        <v>98</v>
      </c>
      <c r="B27" s="347">
        <v>1435</v>
      </c>
      <c r="C27" s="348">
        <f t="shared" si="2"/>
        <v>12.00937316930287</v>
      </c>
      <c r="D27" s="357"/>
      <c r="E27" s="21">
        <v>43332842</v>
      </c>
      <c r="F27" s="350">
        <f t="shared" si="3"/>
        <v>2.6783923050080243</v>
      </c>
      <c r="G27" s="351"/>
    </row>
    <row r="28" spans="1:9" ht="15" x14ac:dyDescent="0.25">
      <c r="A28" s="346" t="s">
        <v>203</v>
      </c>
      <c r="B28" s="347">
        <v>944</v>
      </c>
      <c r="C28" s="348">
        <f t="shared" si="2"/>
        <v>7.9002426981337344</v>
      </c>
      <c r="D28" s="349"/>
      <c r="E28" s="21">
        <v>31816861</v>
      </c>
      <c r="F28" s="350">
        <f t="shared" si="3"/>
        <v>1.9665923520988979</v>
      </c>
      <c r="G28" s="351"/>
    </row>
    <row r="29" spans="1:9" ht="15" x14ac:dyDescent="0.25">
      <c r="A29" s="346" t="s">
        <v>109</v>
      </c>
      <c r="B29" s="347">
        <v>1193</v>
      </c>
      <c r="C29" s="348">
        <f t="shared" si="2"/>
        <v>9.9840990877897724</v>
      </c>
      <c r="D29" s="349"/>
      <c r="E29" s="21">
        <v>43836212</v>
      </c>
      <c r="F29" s="350">
        <f t="shared" si="3"/>
        <v>2.7095054808890775</v>
      </c>
      <c r="G29" s="351"/>
    </row>
    <row r="30" spans="1:9" ht="15" x14ac:dyDescent="0.25">
      <c r="A30" s="346" t="s">
        <v>15</v>
      </c>
      <c r="B30" s="347">
        <v>598</v>
      </c>
      <c r="C30" s="348">
        <f t="shared" si="2"/>
        <v>5.0046028956398025</v>
      </c>
      <c r="D30" s="349"/>
      <c r="E30" s="21">
        <v>10736236</v>
      </c>
      <c r="F30" s="350">
        <f t="shared" si="3"/>
        <v>0.66360410626079247</v>
      </c>
      <c r="G30" s="351"/>
    </row>
    <row r="31" spans="1:9" ht="15" x14ac:dyDescent="0.25">
      <c r="A31" s="346" t="s">
        <v>12</v>
      </c>
      <c r="B31" s="347">
        <v>1185</v>
      </c>
      <c r="C31" s="348">
        <f t="shared" si="2"/>
        <v>9.9171478784835543</v>
      </c>
      <c r="D31" s="349"/>
      <c r="E31" s="21">
        <v>66464763</v>
      </c>
      <c r="F31" s="350">
        <f t="shared" si="3"/>
        <v>4.1081706520283632</v>
      </c>
      <c r="G31" s="351"/>
    </row>
    <row r="32" spans="1:9" ht="15" x14ac:dyDescent="0.25">
      <c r="A32" s="346" t="s">
        <v>17</v>
      </c>
      <c r="B32" s="347">
        <v>418</v>
      </c>
      <c r="C32" s="348">
        <f t="shared" si="2"/>
        <v>3.4982006862498958</v>
      </c>
      <c r="D32" s="349"/>
      <c r="E32" s="21">
        <v>29295290</v>
      </c>
      <c r="F32" s="350">
        <f t="shared" si="3"/>
        <v>1.8107346688449033</v>
      </c>
      <c r="G32" s="351"/>
    </row>
    <row r="33" spans="1:7" ht="15" x14ac:dyDescent="0.25">
      <c r="A33" s="358"/>
      <c r="B33" s="347"/>
      <c r="C33" s="348"/>
      <c r="D33" s="349"/>
      <c r="E33" s="355"/>
      <c r="F33" s="350"/>
      <c r="G33" s="351"/>
    </row>
    <row r="34" spans="1:7" ht="15.6" x14ac:dyDescent="0.3">
      <c r="A34" s="359" t="s">
        <v>218</v>
      </c>
      <c r="B34" s="341">
        <v>227</v>
      </c>
      <c r="C34" s="342">
        <f>(B34/B$45)*100</f>
        <v>1.8997405640639384</v>
      </c>
      <c r="D34" s="343"/>
      <c r="E34" s="187">
        <v>4204586</v>
      </c>
      <c r="F34" s="344">
        <f>(E34/E$45)*100</f>
        <v>0.25988442641598419</v>
      </c>
      <c r="G34" s="345"/>
    </row>
    <row r="35" spans="1:7" ht="15" x14ac:dyDescent="0.25">
      <c r="A35" s="346" t="s">
        <v>198</v>
      </c>
      <c r="B35" s="347">
        <v>13</v>
      </c>
      <c r="C35" s="348">
        <f>(B35/B$45)*100</f>
        <v>0.10879571512260439</v>
      </c>
      <c r="D35" s="349"/>
      <c r="E35" s="21">
        <v>264260</v>
      </c>
      <c r="F35" s="348">
        <f>(E35/E$45)*100</f>
        <v>1.6333845597328246E-2</v>
      </c>
      <c r="G35" s="351"/>
    </row>
    <row r="36" spans="1:7" ht="15" x14ac:dyDescent="0.25">
      <c r="A36" s="346" t="s">
        <v>10</v>
      </c>
      <c r="B36" s="347">
        <v>91</v>
      </c>
      <c r="C36" s="348">
        <f>(B36/B$45)*100</f>
        <v>0.76157000585823076</v>
      </c>
      <c r="D36" s="349"/>
      <c r="E36" s="21">
        <v>2243555</v>
      </c>
      <c r="F36" s="348">
        <f>(E36/E$45)*100</f>
        <v>0.13867358268036697</v>
      </c>
      <c r="G36" s="351"/>
    </row>
    <row r="37" spans="1:7" ht="15" x14ac:dyDescent="0.25">
      <c r="A37" s="346" t="s">
        <v>14</v>
      </c>
      <c r="B37" s="347" t="s">
        <v>175</v>
      </c>
      <c r="C37" s="348" t="s">
        <v>175</v>
      </c>
      <c r="D37" s="349"/>
      <c r="E37" s="360" t="s">
        <v>175</v>
      </c>
      <c r="F37" s="348" t="s">
        <v>175</v>
      </c>
      <c r="G37" s="351"/>
    </row>
    <row r="38" spans="1:7" ht="15" x14ac:dyDescent="0.25">
      <c r="A38" s="346" t="s">
        <v>98</v>
      </c>
      <c r="B38" s="347">
        <v>33</v>
      </c>
      <c r="C38" s="348">
        <f>(B38/B$45)*100</f>
        <v>0.27617373838814963</v>
      </c>
      <c r="D38" s="349"/>
      <c r="E38" s="21">
        <v>373281</v>
      </c>
      <c r="F38" s="348">
        <f>(E38/E$45)*100</f>
        <v>2.3072406790343922E-2</v>
      </c>
      <c r="G38" s="351"/>
    </row>
    <row r="39" spans="1:7" ht="15" x14ac:dyDescent="0.25">
      <c r="A39" s="346" t="s">
        <v>203</v>
      </c>
      <c r="B39" s="347" t="s">
        <v>175</v>
      </c>
      <c r="C39" s="348" t="s">
        <v>175</v>
      </c>
      <c r="D39" s="349"/>
      <c r="E39" s="360" t="s">
        <v>175</v>
      </c>
      <c r="F39" s="348" t="s">
        <v>175</v>
      </c>
      <c r="G39" s="351"/>
    </row>
    <row r="40" spans="1:7" ht="15" x14ac:dyDescent="0.25">
      <c r="A40" s="346" t="s">
        <v>109</v>
      </c>
      <c r="B40" s="347">
        <v>10</v>
      </c>
      <c r="C40" s="348">
        <f>(B40/B$45)*100</f>
        <v>8.368901163277262E-2</v>
      </c>
      <c r="D40" s="356"/>
      <c r="E40" s="21">
        <v>144884</v>
      </c>
      <c r="F40" s="350">
        <f>(E40/E$45)*100</f>
        <v>8.9552444014353496E-3</v>
      </c>
      <c r="G40" s="351"/>
    </row>
    <row r="41" spans="1:7" ht="15" x14ac:dyDescent="0.25">
      <c r="A41" s="346" t="s">
        <v>15</v>
      </c>
      <c r="B41" s="347">
        <v>13</v>
      </c>
      <c r="C41" s="348">
        <f>(B41/B$45)*100</f>
        <v>0.10879571512260439</v>
      </c>
      <c r="D41" s="361"/>
      <c r="E41" s="21">
        <v>329118</v>
      </c>
      <c r="F41" s="350">
        <f>(E41/E$45)*100</f>
        <v>2.0342702623558154E-2</v>
      </c>
      <c r="G41" s="351"/>
    </row>
    <row r="42" spans="1:7" ht="15" x14ac:dyDescent="0.25">
      <c r="A42" s="346" t="s">
        <v>12</v>
      </c>
      <c r="B42" s="347">
        <v>36</v>
      </c>
      <c r="C42" s="348">
        <f>(B42/B$45)*100</f>
        <v>0.30128044187798142</v>
      </c>
      <c r="D42" s="357"/>
      <c r="E42" s="21">
        <v>715149</v>
      </c>
      <c r="F42" s="350">
        <f>(E42/E$45)*100</f>
        <v>4.4203183777657216E-2</v>
      </c>
      <c r="G42" s="351"/>
    </row>
    <row r="43" spans="1:7" ht="15" x14ac:dyDescent="0.25">
      <c r="A43" s="346" t="s">
        <v>17</v>
      </c>
      <c r="B43" s="347">
        <v>18</v>
      </c>
      <c r="C43" s="348">
        <f>(B43/B$45)*100</f>
        <v>0.15064022093899071</v>
      </c>
      <c r="D43" s="349"/>
      <c r="E43" s="21">
        <v>58258</v>
      </c>
      <c r="F43" s="350">
        <f>(E43/E$45)*100</f>
        <v>3.6009126496978311E-3</v>
      </c>
      <c r="G43" s="351"/>
    </row>
    <row r="44" spans="1:7" ht="15" x14ac:dyDescent="0.25">
      <c r="A44" s="346"/>
      <c r="B44" s="347"/>
      <c r="C44" s="348"/>
      <c r="D44" s="349"/>
      <c r="E44" s="355"/>
      <c r="F44" s="350"/>
      <c r="G44" s="351"/>
    </row>
    <row r="45" spans="1:7" ht="16.8" x14ac:dyDescent="0.3">
      <c r="A45" s="362" t="s">
        <v>18</v>
      </c>
      <c r="B45" s="363">
        <f>B12+B23+B34</f>
        <v>11949</v>
      </c>
      <c r="C45" s="364">
        <f>C12+C23+C34</f>
        <v>99.999999999999986</v>
      </c>
      <c r="D45" s="365" t="s">
        <v>11</v>
      </c>
      <c r="E45" s="68">
        <f>E12+E23+E34</f>
        <v>1617867626</v>
      </c>
      <c r="F45" s="364">
        <f>F12+F23+F34</f>
        <v>99.999999999999986</v>
      </c>
      <c r="G45" s="366" t="s">
        <v>11</v>
      </c>
    </row>
    <row r="46" spans="1:7" x14ac:dyDescent="0.25">
      <c r="C46" s="367"/>
      <c r="E46" s="352"/>
      <c r="F46" s="367"/>
    </row>
    <row r="47" spans="1:7" x14ac:dyDescent="0.25">
      <c r="A47" s="321" t="s">
        <v>219</v>
      </c>
      <c r="B47" s="368"/>
    </row>
    <row r="48" spans="1:7" x14ac:dyDescent="0.25">
      <c r="A48" s="369" t="s">
        <v>177</v>
      </c>
    </row>
  </sheetData>
  <mergeCells count="6"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  <pageSetup scale="75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workbookViewId="0">
      <selection sqref="A1:G1"/>
    </sheetView>
  </sheetViews>
  <sheetFormatPr defaultRowHeight="13.2" x14ac:dyDescent="0.25"/>
  <cols>
    <col min="1" max="1" width="33.88671875" customWidth="1"/>
    <col min="2" max="2" width="15.6640625" customWidth="1"/>
    <col min="3" max="3" width="16.88671875" customWidth="1"/>
    <col min="4" max="4" width="3.44140625" customWidth="1"/>
    <col min="5" max="5" width="17.109375" customWidth="1"/>
    <col min="6" max="6" width="15.44140625" customWidth="1"/>
    <col min="7" max="7" width="3.44140625" customWidth="1"/>
    <col min="257" max="257" width="33.88671875" customWidth="1"/>
    <col min="258" max="258" width="15.6640625" customWidth="1"/>
    <col min="259" max="259" width="16.88671875" customWidth="1"/>
    <col min="260" max="260" width="3.44140625" customWidth="1"/>
    <col min="261" max="261" width="17.109375" customWidth="1"/>
    <col min="262" max="262" width="15.44140625" customWidth="1"/>
    <col min="263" max="263" width="3.44140625" customWidth="1"/>
    <col min="513" max="513" width="33.88671875" customWidth="1"/>
    <col min="514" max="514" width="15.6640625" customWidth="1"/>
    <col min="515" max="515" width="16.88671875" customWidth="1"/>
    <col min="516" max="516" width="3.44140625" customWidth="1"/>
    <col min="517" max="517" width="17.109375" customWidth="1"/>
    <col min="518" max="518" width="15.44140625" customWidth="1"/>
    <col min="519" max="519" width="3.44140625" customWidth="1"/>
    <col min="769" max="769" width="33.88671875" customWidth="1"/>
    <col min="770" max="770" width="15.6640625" customWidth="1"/>
    <col min="771" max="771" width="16.88671875" customWidth="1"/>
    <col min="772" max="772" width="3.44140625" customWidth="1"/>
    <col min="773" max="773" width="17.109375" customWidth="1"/>
    <col min="774" max="774" width="15.44140625" customWidth="1"/>
    <col min="775" max="775" width="3.44140625" customWidth="1"/>
    <col min="1025" max="1025" width="33.88671875" customWidth="1"/>
    <col min="1026" max="1026" width="15.6640625" customWidth="1"/>
    <col min="1027" max="1027" width="16.88671875" customWidth="1"/>
    <col min="1028" max="1028" width="3.44140625" customWidth="1"/>
    <col min="1029" max="1029" width="17.109375" customWidth="1"/>
    <col min="1030" max="1030" width="15.44140625" customWidth="1"/>
    <col min="1031" max="1031" width="3.44140625" customWidth="1"/>
    <col min="1281" max="1281" width="33.88671875" customWidth="1"/>
    <col min="1282" max="1282" width="15.6640625" customWidth="1"/>
    <col min="1283" max="1283" width="16.88671875" customWidth="1"/>
    <col min="1284" max="1284" width="3.44140625" customWidth="1"/>
    <col min="1285" max="1285" width="17.109375" customWidth="1"/>
    <col min="1286" max="1286" width="15.44140625" customWidth="1"/>
    <col min="1287" max="1287" width="3.44140625" customWidth="1"/>
    <col min="1537" max="1537" width="33.88671875" customWidth="1"/>
    <col min="1538" max="1538" width="15.6640625" customWidth="1"/>
    <col min="1539" max="1539" width="16.88671875" customWidth="1"/>
    <col min="1540" max="1540" width="3.44140625" customWidth="1"/>
    <col min="1541" max="1541" width="17.109375" customWidth="1"/>
    <col min="1542" max="1542" width="15.44140625" customWidth="1"/>
    <col min="1543" max="1543" width="3.44140625" customWidth="1"/>
    <col min="1793" max="1793" width="33.88671875" customWidth="1"/>
    <col min="1794" max="1794" width="15.6640625" customWidth="1"/>
    <col min="1795" max="1795" width="16.88671875" customWidth="1"/>
    <col min="1796" max="1796" width="3.44140625" customWidth="1"/>
    <col min="1797" max="1797" width="17.109375" customWidth="1"/>
    <col min="1798" max="1798" width="15.44140625" customWidth="1"/>
    <col min="1799" max="1799" width="3.44140625" customWidth="1"/>
    <col min="2049" max="2049" width="33.88671875" customWidth="1"/>
    <col min="2050" max="2050" width="15.6640625" customWidth="1"/>
    <col min="2051" max="2051" width="16.88671875" customWidth="1"/>
    <col min="2052" max="2052" width="3.44140625" customWidth="1"/>
    <col min="2053" max="2053" width="17.109375" customWidth="1"/>
    <col min="2054" max="2054" width="15.44140625" customWidth="1"/>
    <col min="2055" max="2055" width="3.44140625" customWidth="1"/>
    <col min="2305" max="2305" width="33.88671875" customWidth="1"/>
    <col min="2306" max="2306" width="15.6640625" customWidth="1"/>
    <col min="2307" max="2307" width="16.88671875" customWidth="1"/>
    <col min="2308" max="2308" width="3.44140625" customWidth="1"/>
    <col min="2309" max="2309" width="17.109375" customWidth="1"/>
    <col min="2310" max="2310" width="15.44140625" customWidth="1"/>
    <col min="2311" max="2311" width="3.44140625" customWidth="1"/>
    <col min="2561" max="2561" width="33.88671875" customWidth="1"/>
    <col min="2562" max="2562" width="15.6640625" customWidth="1"/>
    <col min="2563" max="2563" width="16.88671875" customWidth="1"/>
    <col min="2564" max="2564" width="3.44140625" customWidth="1"/>
    <col min="2565" max="2565" width="17.109375" customWidth="1"/>
    <col min="2566" max="2566" width="15.44140625" customWidth="1"/>
    <col min="2567" max="2567" width="3.44140625" customWidth="1"/>
    <col min="2817" max="2817" width="33.88671875" customWidth="1"/>
    <col min="2818" max="2818" width="15.6640625" customWidth="1"/>
    <col min="2819" max="2819" width="16.88671875" customWidth="1"/>
    <col min="2820" max="2820" width="3.44140625" customWidth="1"/>
    <col min="2821" max="2821" width="17.109375" customWidth="1"/>
    <col min="2822" max="2822" width="15.44140625" customWidth="1"/>
    <col min="2823" max="2823" width="3.44140625" customWidth="1"/>
    <col min="3073" max="3073" width="33.88671875" customWidth="1"/>
    <col min="3074" max="3074" width="15.6640625" customWidth="1"/>
    <col min="3075" max="3075" width="16.88671875" customWidth="1"/>
    <col min="3076" max="3076" width="3.44140625" customWidth="1"/>
    <col min="3077" max="3077" width="17.109375" customWidth="1"/>
    <col min="3078" max="3078" width="15.44140625" customWidth="1"/>
    <col min="3079" max="3079" width="3.44140625" customWidth="1"/>
    <col min="3329" max="3329" width="33.88671875" customWidth="1"/>
    <col min="3330" max="3330" width="15.6640625" customWidth="1"/>
    <col min="3331" max="3331" width="16.88671875" customWidth="1"/>
    <col min="3332" max="3332" width="3.44140625" customWidth="1"/>
    <col min="3333" max="3333" width="17.109375" customWidth="1"/>
    <col min="3334" max="3334" width="15.44140625" customWidth="1"/>
    <col min="3335" max="3335" width="3.44140625" customWidth="1"/>
    <col min="3585" max="3585" width="33.88671875" customWidth="1"/>
    <col min="3586" max="3586" width="15.6640625" customWidth="1"/>
    <col min="3587" max="3587" width="16.88671875" customWidth="1"/>
    <col min="3588" max="3588" width="3.44140625" customWidth="1"/>
    <col min="3589" max="3589" width="17.109375" customWidth="1"/>
    <col min="3590" max="3590" width="15.44140625" customWidth="1"/>
    <col min="3591" max="3591" width="3.44140625" customWidth="1"/>
    <col min="3841" max="3841" width="33.88671875" customWidth="1"/>
    <col min="3842" max="3842" width="15.6640625" customWidth="1"/>
    <col min="3843" max="3843" width="16.88671875" customWidth="1"/>
    <col min="3844" max="3844" width="3.44140625" customWidth="1"/>
    <col min="3845" max="3845" width="17.109375" customWidth="1"/>
    <col min="3846" max="3846" width="15.44140625" customWidth="1"/>
    <col min="3847" max="3847" width="3.44140625" customWidth="1"/>
    <col min="4097" max="4097" width="33.88671875" customWidth="1"/>
    <col min="4098" max="4098" width="15.6640625" customWidth="1"/>
    <col min="4099" max="4099" width="16.88671875" customWidth="1"/>
    <col min="4100" max="4100" width="3.44140625" customWidth="1"/>
    <col min="4101" max="4101" width="17.109375" customWidth="1"/>
    <col min="4102" max="4102" width="15.44140625" customWidth="1"/>
    <col min="4103" max="4103" width="3.44140625" customWidth="1"/>
    <col min="4353" max="4353" width="33.88671875" customWidth="1"/>
    <col min="4354" max="4354" width="15.6640625" customWidth="1"/>
    <col min="4355" max="4355" width="16.88671875" customWidth="1"/>
    <col min="4356" max="4356" width="3.44140625" customWidth="1"/>
    <col min="4357" max="4357" width="17.109375" customWidth="1"/>
    <col min="4358" max="4358" width="15.44140625" customWidth="1"/>
    <col min="4359" max="4359" width="3.44140625" customWidth="1"/>
    <col min="4609" max="4609" width="33.88671875" customWidth="1"/>
    <col min="4610" max="4610" width="15.6640625" customWidth="1"/>
    <col min="4611" max="4611" width="16.88671875" customWidth="1"/>
    <col min="4612" max="4612" width="3.44140625" customWidth="1"/>
    <col min="4613" max="4613" width="17.109375" customWidth="1"/>
    <col min="4614" max="4614" width="15.44140625" customWidth="1"/>
    <col min="4615" max="4615" width="3.44140625" customWidth="1"/>
    <col min="4865" max="4865" width="33.88671875" customWidth="1"/>
    <col min="4866" max="4866" width="15.6640625" customWidth="1"/>
    <col min="4867" max="4867" width="16.88671875" customWidth="1"/>
    <col min="4868" max="4868" width="3.44140625" customWidth="1"/>
    <col min="4869" max="4869" width="17.109375" customWidth="1"/>
    <col min="4870" max="4870" width="15.44140625" customWidth="1"/>
    <col min="4871" max="4871" width="3.44140625" customWidth="1"/>
    <col min="5121" max="5121" width="33.88671875" customWidth="1"/>
    <col min="5122" max="5122" width="15.6640625" customWidth="1"/>
    <col min="5123" max="5123" width="16.88671875" customWidth="1"/>
    <col min="5124" max="5124" width="3.44140625" customWidth="1"/>
    <col min="5125" max="5125" width="17.109375" customWidth="1"/>
    <col min="5126" max="5126" width="15.44140625" customWidth="1"/>
    <col min="5127" max="5127" width="3.44140625" customWidth="1"/>
    <col min="5377" max="5377" width="33.88671875" customWidth="1"/>
    <col min="5378" max="5378" width="15.6640625" customWidth="1"/>
    <col min="5379" max="5379" width="16.88671875" customWidth="1"/>
    <col min="5380" max="5380" width="3.44140625" customWidth="1"/>
    <col min="5381" max="5381" width="17.109375" customWidth="1"/>
    <col min="5382" max="5382" width="15.44140625" customWidth="1"/>
    <col min="5383" max="5383" width="3.44140625" customWidth="1"/>
    <col min="5633" max="5633" width="33.88671875" customWidth="1"/>
    <col min="5634" max="5634" width="15.6640625" customWidth="1"/>
    <col min="5635" max="5635" width="16.88671875" customWidth="1"/>
    <col min="5636" max="5636" width="3.44140625" customWidth="1"/>
    <col min="5637" max="5637" width="17.109375" customWidth="1"/>
    <col min="5638" max="5638" width="15.44140625" customWidth="1"/>
    <col min="5639" max="5639" width="3.44140625" customWidth="1"/>
    <col min="5889" max="5889" width="33.88671875" customWidth="1"/>
    <col min="5890" max="5890" width="15.6640625" customWidth="1"/>
    <col min="5891" max="5891" width="16.88671875" customWidth="1"/>
    <col min="5892" max="5892" width="3.44140625" customWidth="1"/>
    <col min="5893" max="5893" width="17.109375" customWidth="1"/>
    <col min="5894" max="5894" width="15.44140625" customWidth="1"/>
    <col min="5895" max="5895" width="3.44140625" customWidth="1"/>
    <col min="6145" max="6145" width="33.88671875" customWidth="1"/>
    <col min="6146" max="6146" width="15.6640625" customWidth="1"/>
    <col min="6147" max="6147" width="16.88671875" customWidth="1"/>
    <col min="6148" max="6148" width="3.44140625" customWidth="1"/>
    <col min="6149" max="6149" width="17.109375" customWidth="1"/>
    <col min="6150" max="6150" width="15.44140625" customWidth="1"/>
    <col min="6151" max="6151" width="3.44140625" customWidth="1"/>
    <col min="6401" max="6401" width="33.88671875" customWidth="1"/>
    <col min="6402" max="6402" width="15.6640625" customWidth="1"/>
    <col min="6403" max="6403" width="16.88671875" customWidth="1"/>
    <col min="6404" max="6404" width="3.44140625" customWidth="1"/>
    <col min="6405" max="6405" width="17.109375" customWidth="1"/>
    <col min="6406" max="6406" width="15.44140625" customWidth="1"/>
    <col min="6407" max="6407" width="3.44140625" customWidth="1"/>
    <col min="6657" max="6657" width="33.88671875" customWidth="1"/>
    <col min="6658" max="6658" width="15.6640625" customWidth="1"/>
    <col min="6659" max="6659" width="16.88671875" customWidth="1"/>
    <col min="6660" max="6660" width="3.44140625" customWidth="1"/>
    <col min="6661" max="6661" width="17.109375" customWidth="1"/>
    <col min="6662" max="6662" width="15.44140625" customWidth="1"/>
    <col min="6663" max="6663" width="3.44140625" customWidth="1"/>
    <col min="6913" max="6913" width="33.88671875" customWidth="1"/>
    <col min="6914" max="6914" width="15.6640625" customWidth="1"/>
    <col min="6915" max="6915" width="16.88671875" customWidth="1"/>
    <col min="6916" max="6916" width="3.44140625" customWidth="1"/>
    <col min="6917" max="6917" width="17.109375" customWidth="1"/>
    <col min="6918" max="6918" width="15.44140625" customWidth="1"/>
    <col min="6919" max="6919" width="3.44140625" customWidth="1"/>
    <col min="7169" max="7169" width="33.88671875" customWidth="1"/>
    <col min="7170" max="7170" width="15.6640625" customWidth="1"/>
    <col min="7171" max="7171" width="16.88671875" customWidth="1"/>
    <col min="7172" max="7172" width="3.44140625" customWidth="1"/>
    <col min="7173" max="7173" width="17.109375" customWidth="1"/>
    <col min="7174" max="7174" width="15.44140625" customWidth="1"/>
    <col min="7175" max="7175" width="3.44140625" customWidth="1"/>
    <col min="7425" max="7425" width="33.88671875" customWidth="1"/>
    <col min="7426" max="7426" width="15.6640625" customWidth="1"/>
    <col min="7427" max="7427" width="16.88671875" customWidth="1"/>
    <col min="7428" max="7428" width="3.44140625" customWidth="1"/>
    <col min="7429" max="7429" width="17.109375" customWidth="1"/>
    <col min="7430" max="7430" width="15.44140625" customWidth="1"/>
    <col min="7431" max="7431" width="3.44140625" customWidth="1"/>
    <col min="7681" max="7681" width="33.88671875" customWidth="1"/>
    <col min="7682" max="7682" width="15.6640625" customWidth="1"/>
    <col min="7683" max="7683" width="16.88671875" customWidth="1"/>
    <col min="7684" max="7684" width="3.44140625" customWidth="1"/>
    <col min="7685" max="7685" width="17.109375" customWidth="1"/>
    <col min="7686" max="7686" width="15.44140625" customWidth="1"/>
    <col min="7687" max="7687" width="3.44140625" customWidth="1"/>
    <col min="7937" max="7937" width="33.88671875" customWidth="1"/>
    <col min="7938" max="7938" width="15.6640625" customWidth="1"/>
    <col min="7939" max="7939" width="16.88671875" customWidth="1"/>
    <col min="7940" max="7940" width="3.44140625" customWidth="1"/>
    <col min="7941" max="7941" width="17.109375" customWidth="1"/>
    <col min="7942" max="7942" width="15.44140625" customWidth="1"/>
    <col min="7943" max="7943" width="3.44140625" customWidth="1"/>
    <col min="8193" max="8193" width="33.88671875" customWidth="1"/>
    <col min="8194" max="8194" width="15.6640625" customWidth="1"/>
    <col min="8195" max="8195" width="16.88671875" customWidth="1"/>
    <col min="8196" max="8196" width="3.44140625" customWidth="1"/>
    <col min="8197" max="8197" width="17.109375" customWidth="1"/>
    <col min="8198" max="8198" width="15.44140625" customWidth="1"/>
    <col min="8199" max="8199" width="3.44140625" customWidth="1"/>
    <col min="8449" max="8449" width="33.88671875" customWidth="1"/>
    <col min="8450" max="8450" width="15.6640625" customWidth="1"/>
    <col min="8451" max="8451" width="16.88671875" customWidth="1"/>
    <col min="8452" max="8452" width="3.44140625" customWidth="1"/>
    <col min="8453" max="8453" width="17.109375" customWidth="1"/>
    <col min="8454" max="8454" width="15.44140625" customWidth="1"/>
    <col min="8455" max="8455" width="3.44140625" customWidth="1"/>
    <col min="8705" max="8705" width="33.88671875" customWidth="1"/>
    <col min="8706" max="8706" width="15.6640625" customWidth="1"/>
    <col min="8707" max="8707" width="16.88671875" customWidth="1"/>
    <col min="8708" max="8708" width="3.44140625" customWidth="1"/>
    <col min="8709" max="8709" width="17.109375" customWidth="1"/>
    <col min="8710" max="8710" width="15.44140625" customWidth="1"/>
    <col min="8711" max="8711" width="3.44140625" customWidth="1"/>
    <col min="8961" max="8961" width="33.88671875" customWidth="1"/>
    <col min="8962" max="8962" width="15.6640625" customWidth="1"/>
    <col min="8963" max="8963" width="16.88671875" customWidth="1"/>
    <col min="8964" max="8964" width="3.44140625" customWidth="1"/>
    <col min="8965" max="8965" width="17.109375" customWidth="1"/>
    <col min="8966" max="8966" width="15.44140625" customWidth="1"/>
    <col min="8967" max="8967" width="3.44140625" customWidth="1"/>
    <col min="9217" max="9217" width="33.88671875" customWidth="1"/>
    <col min="9218" max="9218" width="15.6640625" customWidth="1"/>
    <col min="9219" max="9219" width="16.88671875" customWidth="1"/>
    <col min="9220" max="9220" width="3.44140625" customWidth="1"/>
    <col min="9221" max="9221" width="17.109375" customWidth="1"/>
    <col min="9222" max="9222" width="15.44140625" customWidth="1"/>
    <col min="9223" max="9223" width="3.44140625" customWidth="1"/>
    <col min="9473" max="9473" width="33.88671875" customWidth="1"/>
    <col min="9474" max="9474" width="15.6640625" customWidth="1"/>
    <col min="9475" max="9475" width="16.88671875" customWidth="1"/>
    <col min="9476" max="9476" width="3.44140625" customWidth="1"/>
    <col min="9477" max="9477" width="17.109375" customWidth="1"/>
    <col min="9478" max="9478" width="15.44140625" customWidth="1"/>
    <col min="9479" max="9479" width="3.44140625" customWidth="1"/>
    <col min="9729" max="9729" width="33.88671875" customWidth="1"/>
    <col min="9730" max="9730" width="15.6640625" customWidth="1"/>
    <col min="9731" max="9731" width="16.88671875" customWidth="1"/>
    <col min="9732" max="9732" width="3.44140625" customWidth="1"/>
    <col min="9733" max="9733" width="17.109375" customWidth="1"/>
    <col min="9734" max="9734" width="15.44140625" customWidth="1"/>
    <col min="9735" max="9735" width="3.44140625" customWidth="1"/>
    <col min="9985" max="9985" width="33.88671875" customWidth="1"/>
    <col min="9986" max="9986" width="15.6640625" customWidth="1"/>
    <col min="9987" max="9987" width="16.88671875" customWidth="1"/>
    <col min="9988" max="9988" width="3.44140625" customWidth="1"/>
    <col min="9989" max="9989" width="17.109375" customWidth="1"/>
    <col min="9990" max="9990" width="15.44140625" customWidth="1"/>
    <col min="9991" max="9991" width="3.44140625" customWidth="1"/>
    <col min="10241" max="10241" width="33.88671875" customWidth="1"/>
    <col min="10242" max="10242" width="15.6640625" customWidth="1"/>
    <col min="10243" max="10243" width="16.88671875" customWidth="1"/>
    <col min="10244" max="10244" width="3.44140625" customWidth="1"/>
    <col min="10245" max="10245" width="17.109375" customWidth="1"/>
    <col min="10246" max="10246" width="15.44140625" customWidth="1"/>
    <col min="10247" max="10247" width="3.44140625" customWidth="1"/>
    <col min="10497" max="10497" width="33.88671875" customWidth="1"/>
    <col min="10498" max="10498" width="15.6640625" customWidth="1"/>
    <col min="10499" max="10499" width="16.88671875" customWidth="1"/>
    <col min="10500" max="10500" width="3.44140625" customWidth="1"/>
    <col min="10501" max="10501" width="17.109375" customWidth="1"/>
    <col min="10502" max="10502" width="15.44140625" customWidth="1"/>
    <col min="10503" max="10503" width="3.44140625" customWidth="1"/>
    <col min="10753" max="10753" width="33.88671875" customWidth="1"/>
    <col min="10754" max="10754" width="15.6640625" customWidth="1"/>
    <col min="10755" max="10755" width="16.88671875" customWidth="1"/>
    <col min="10756" max="10756" width="3.44140625" customWidth="1"/>
    <col min="10757" max="10757" width="17.109375" customWidth="1"/>
    <col min="10758" max="10758" width="15.44140625" customWidth="1"/>
    <col min="10759" max="10759" width="3.44140625" customWidth="1"/>
    <col min="11009" max="11009" width="33.88671875" customWidth="1"/>
    <col min="11010" max="11010" width="15.6640625" customWidth="1"/>
    <col min="11011" max="11011" width="16.88671875" customWidth="1"/>
    <col min="11012" max="11012" width="3.44140625" customWidth="1"/>
    <col min="11013" max="11013" width="17.109375" customWidth="1"/>
    <col min="11014" max="11014" width="15.44140625" customWidth="1"/>
    <col min="11015" max="11015" width="3.44140625" customWidth="1"/>
    <col min="11265" max="11265" width="33.88671875" customWidth="1"/>
    <col min="11266" max="11266" width="15.6640625" customWidth="1"/>
    <col min="11267" max="11267" width="16.88671875" customWidth="1"/>
    <col min="11268" max="11268" width="3.44140625" customWidth="1"/>
    <col min="11269" max="11269" width="17.109375" customWidth="1"/>
    <col min="11270" max="11270" width="15.44140625" customWidth="1"/>
    <col min="11271" max="11271" width="3.44140625" customWidth="1"/>
    <col min="11521" max="11521" width="33.88671875" customWidth="1"/>
    <col min="11522" max="11522" width="15.6640625" customWidth="1"/>
    <col min="11523" max="11523" width="16.88671875" customWidth="1"/>
    <col min="11524" max="11524" width="3.44140625" customWidth="1"/>
    <col min="11525" max="11525" width="17.109375" customWidth="1"/>
    <col min="11526" max="11526" width="15.44140625" customWidth="1"/>
    <col min="11527" max="11527" width="3.44140625" customWidth="1"/>
    <col min="11777" max="11777" width="33.88671875" customWidth="1"/>
    <col min="11778" max="11778" width="15.6640625" customWidth="1"/>
    <col min="11779" max="11779" width="16.88671875" customWidth="1"/>
    <col min="11780" max="11780" width="3.44140625" customWidth="1"/>
    <col min="11781" max="11781" width="17.109375" customWidth="1"/>
    <col min="11782" max="11782" width="15.44140625" customWidth="1"/>
    <col min="11783" max="11783" width="3.44140625" customWidth="1"/>
    <col min="12033" max="12033" width="33.88671875" customWidth="1"/>
    <col min="12034" max="12034" width="15.6640625" customWidth="1"/>
    <col min="12035" max="12035" width="16.88671875" customWidth="1"/>
    <col min="12036" max="12036" width="3.44140625" customWidth="1"/>
    <col min="12037" max="12037" width="17.109375" customWidth="1"/>
    <col min="12038" max="12038" width="15.44140625" customWidth="1"/>
    <col min="12039" max="12039" width="3.44140625" customWidth="1"/>
    <col min="12289" max="12289" width="33.88671875" customWidth="1"/>
    <col min="12290" max="12290" width="15.6640625" customWidth="1"/>
    <col min="12291" max="12291" width="16.88671875" customWidth="1"/>
    <col min="12292" max="12292" width="3.44140625" customWidth="1"/>
    <col min="12293" max="12293" width="17.109375" customWidth="1"/>
    <col min="12294" max="12294" width="15.44140625" customWidth="1"/>
    <col min="12295" max="12295" width="3.44140625" customWidth="1"/>
    <col min="12545" max="12545" width="33.88671875" customWidth="1"/>
    <col min="12546" max="12546" width="15.6640625" customWidth="1"/>
    <col min="12547" max="12547" width="16.88671875" customWidth="1"/>
    <col min="12548" max="12548" width="3.44140625" customWidth="1"/>
    <col min="12549" max="12549" width="17.109375" customWidth="1"/>
    <col min="12550" max="12550" width="15.44140625" customWidth="1"/>
    <col min="12551" max="12551" width="3.44140625" customWidth="1"/>
    <col min="12801" max="12801" width="33.88671875" customWidth="1"/>
    <col min="12802" max="12802" width="15.6640625" customWidth="1"/>
    <col min="12803" max="12803" width="16.88671875" customWidth="1"/>
    <col min="12804" max="12804" width="3.44140625" customWidth="1"/>
    <col min="12805" max="12805" width="17.109375" customWidth="1"/>
    <col min="12806" max="12806" width="15.44140625" customWidth="1"/>
    <col min="12807" max="12807" width="3.44140625" customWidth="1"/>
    <col min="13057" max="13057" width="33.88671875" customWidth="1"/>
    <col min="13058" max="13058" width="15.6640625" customWidth="1"/>
    <col min="13059" max="13059" width="16.88671875" customWidth="1"/>
    <col min="13060" max="13060" width="3.44140625" customWidth="1"/>
    <col min="13061" max="13061" width="17.109375" customWidth="1"/>
    <col min="13062" max="13062" width="15.44140625" customWidth="1"/>
    <col min="13063" max="13063" width="3.44140625" customWidth="1"/>
    <col min="13313" max="13313" width="33.88671875" customWidth="1"/>
    <col min="13314" max="13314" width="15.6640625" customWidth="1"/>
    <col min="13315" max="13315" width="16.88671875" customWidth="1"/>
    <col min="13316" max="13316" width="3.44140625" customWidth="1"/>
    <col min="13317" max="13317" width="17.109375" customWidth="1"/>
    <col min="13318" max="13318" width="15.44140625" customWidth="1"/>
    <col min="13319" max="13319" width="3.44140625" customWidth="1"/>
    <col min="13569" max="13569" width="33.88671875" customWidth="1"/>
    <col min="13570" max="13570" width="15.6640625" customWidth="1"/>
    <col min="13571" max="13571" width="16.88671875" customWidth="1"/>
    <col min="13572" max="13572" width="3.44140625" customWidth="1"/>
    <col min="13573" max="13573" width="17.109375" customWidth="1"/>
    <col min="13574" max="13574" width="15.44140625" customWidth="1"/>
    <col min="13575" max="13575" width="3.44140625" customWidth="1"/>
    <col min="13825" max="13825" width="33.88671875" customWidth="1"/>
    <col min="13826" max="13826" width="15.6640625" customWidth="1"/>
    <col min="13827" max="13827" width="16.88671875" customWidth="1"/>
    <col min="13828" max="13828" width="3.44140625" customWidth="1"/>
    <col min="13829" max="13829" width="17.109375" customWidth="1"/>
    <col min="13830" max="13830" width="15.44140625" customWidth="1"/>
    <col min="13831" max="13831" width="3.44140625" customWidth="1"/>
    <col min="14081" max="14081" width="33.88671875" customWidth="1"/>
    <col min="14082" max="14082" width="15.6640625" customWidth="1"/>
    <col min="14083" max="14083" width="16.88671875" customWidth="1"/>
    <col min="14084" max="14084" width="3.44140625" customWidth="1"/>
    <col min="14085" max="14085" width="17.109375" customWidth="1"/>
    <col min="14086" max="14086" width="15.44140625" customWidth="1"/>
    <col min="14087" max="14087" width="3.44140625" customWidth="1"/>
    <col min="14337" max="14337" width="33.88671875" customWidth="1"/>
    <col min="14338" max="14338" width="15.6640625" customWidth="1"/>
    <col min="14339" max="14339" width="16.88671875" customWidth="1"/>
    <col min="14340" max="14340" width="3.44140625" customWidth="1"/>
    <col min="14341" max="14341" width="17.109375" customWidth="1"/>
    <col min="14342" max="14342" width="15.44140625" customWidth="1"/>
    <col min="14343" max="14343" width="3.44140625" customWidth="1"/>
    <col min="14593" max="14593" width="33.88671875" customWidth="1"/>
    <col min="14594" max="14594" width="15.6640625" customWidth="1"/>
    <col min="14595" max="14595" width="16.88671875" customWidth="1"/>
    <col min="14596" max="14596" width="3.44140625" customWidth="1"/>
    <col min="14597" max="14597" width="17.109375" customWidth="1"/>
    <col min="14598" max="14598" width="15.44140625" customWidth="1"/>
    <col min="14599" max="14599" width="3.44140625" customWidth="1"/>
    <col min="14849" max="14849" width="33.88671875" customWidth="1"/>
    <col min="14850" max="14850" width="15.6640625" customWidth="1"/>
    <col min="14851" max="14851" width="16.88671875" customWidth="1"/>
    <col min="14852" max="14852" width="3.44140625" customWidth="1"/>
    <col min="14853" max="14853" width="17.109375" customWidth="1"/>
    <col min="14854" max="14854" width="15.44140625" customWidth="1"/>
    <col min="14855" max="14855" width="3.44140625" customWidth="1"/>
    <col min="15105" max="15105" width="33.88671875" customWidth="1"/>
    <col min="15106" max="15106" width="15.6640625" customWidth="1"/>
    <col min="15107" max="15107" width="16.88671875" customWidth="1"/>
    <col min="15108" max="15108" width="3.44140625" customWidth="1"/>
    <col min="15109" max="15109" width="17.109375" customWidth="1"/>
    <col min="15110" max="15110" width="15.44140625" customWidth="1"/>
    <col min="15111" max="15111" width="3.44140625" customWidth="1"/>
    <col min="15361" max="15361" width="33.88671875" customWidth="1"/>
    <col min="15362" max="15362" width="15.6640625" customWidth="1"/>
    <col min="15363" max="15363" width="16.88671875" customWidth="1"/>
    <col min="15364" max="15364" width="3.44140625" customWidth="1"/>
    <col min="15365" max="15365" width="17.109375" customWidth="1"/>
    <col min="15366" max="15366" width="15.44140625" customWidth="1"/>
    <col min="15367" max="15367" width="3.44140625" customWidth="1"/>
    <col min="15617" max="15617" width="33.88671875" customWidth="1"/>
    <col min="15618" max="15618" width="15.6640625" customWidth="1"/>
    <col min="15619" max="15619" width="16.88671875" customWidth="1"/>
    <col min="15620" max="15620" width="3.44140625" customWidth="1"/>
    <col min="15621" max="15621" width="17.109375" customWidth="1"/>
    <col min="15622" max="15622" width="15.44140625" customWidth="1"/>
    <col min="15623" max="15623" width="3.44140625" customWidth="1"/>
    <col min="15873" max="15873" width="33.88671875" customWidth="1"/>
    <col min="15874" max="15874" width="15.6640625" customWidth="1"/>
    <col min="15875" max="15875" width="16.88671875" customWidth="1"/>
    <col min="15876" max="15876" width="3.44140625" customWidth="1"/>
    <col min="15877" max="15877" width="17.109375" customWidth="1"/>
    <col min="15878" max="15878" width="15.44140625" customWidth="1"/>
    <col min="15879" max="15879" width="3.44140625" customWidth="1"/>
    <col min="16129" max="16129" width="33.88671875" customWidth="1"/>
    <col min="16130" max="16130" width="15.6640625" customWidth="1"/>
    <col min="16131" max="16131" width="16.88671875" customWidth="1"/>
    <col min="16132" max="16132" width="3.44140625" customWidth="1"/>
    <col min="16133" max="16133" width="17.109375" customWidth="1"/>
    <col min="16134" max="16134" width="15.44140625" customWidth="1"/>
    <col min="16135" max="16135" width="3.44140625" customWidth="1"/>
  </cols>
  <sheetData>
    <row r="1" spans="1:8" ht="21" x14ac:dyDescent="0.4">
      <c r="A1" s="1" t="s">
        <v>195</v>
      </c>
      <c r="B1" s="1"/>
      <c r="C1" s="1"/>
      <c r="D1" s="1"/>
      <c r="E1" s="1"/>
      <c r="F1" s="1"/>
      <c r="G1" s="1"/>
      <c r="H1" s="370"/>
    </row>
    <row r="2" spans="1:8" ht="21" x14ac:dyDescent="0.4">
      <c r="A2" s="1" t="s">
        <v>196</v>
      </c>
      <c r="B2" s="1"/>
      <c r="C2" s="1"/>
      <c r="D2" s="1"/>
      <c r="E2" s="1"/>
      <c r="F2" s="1"/>
      <c r="G2" s="1"/>
      <c r="H2" s="370"/>
    </row>
    <row r="3" spans="1:8" ht="21" x14ac:dyDescent="0.4">
      <c r="A3" s="1" t="s">
        <v>1</v>
      </c>
      <c r="B3" s="1"/>
      <c r="C3" s="1"/>
      <c r="D3" s="1"/>
      <c r="E3" s="1"/>
      <c r="F3" s="1"/>
      <c r="G3" s="1"/>
      <c r="H3" s="370"/>
    </row>
    <row r="4" spans="1:8" ht="15.6" x14ac:dyDescent="0.3">
      <c r="A4" s="72"/>
      <c r="B4" s="72"/>
      <c r="C4" s="72"/>
      <c r="D4" s="72"/>
      <c r="E4" s="72"/>
      <c r="F4" s="72"/>
      <c r="G4" s="72"/>
    </row>
    <row r="5" spans="1:8" ht="21" x14ac:dyDescent="0.4">
      <c r="A5" s="1" t="s">
        <v>220</v>
      </c>
      <c r="B5" s="1"/>
      <c r="C5" s="1"/>
      <c r="D5" s="1"/>
      <c r="E5" s="1"/>
      <c r="F5" s="1"/>
      <c r="G5" s="1"/>
    </row>
    <row r="6" spans="1:8" ht="15.6" x14ac:dyDescent="0.3">
      <c r="A6" s="72"/>
      <c r="B6" s="72"/>
      <c r="C6" s="72"/>
      <c r="D6" s="72"/>
      <c r="E6" s="72"/>
      <c r="F6" s="72"/>
      <c r="G6" s="72"/>
    </row>
    <row r="7" spans="1:8" ht="17.399999999999999" x14ac:dyDescent="0.3">
      <c r="A7" s="3" t="s">
        <v>221</v>
      </c>
      <c r="B7" s="3"/>
      <c r="C7" s="3"/>
      <c r="D7" s="3"/>
      <c r="E7" s="3"/>
      <c r="F7" s="3"/>
      <c r="G7" s="3"/>
    </row>
    <row r="8" spans="1:8" ht="16.8" x14ac:dyDescent="0.3">
      <c r="A8" s="371" t="s">
        <v>222</v>
      </c>
      <c r="B8" s="371"/>
      <c r="C8" s="371"/>
      <c r="D8" s="371"/>
      <c r="E8" s="371"/>
      <c r="F8" s="371"/>
      <c r="G8" s="371"/>
    </row>
    <row r="9" spans="1:8" ht="15" customHeight="1" x14ac:dyDescent="0.25">
      <c r="A9" s="4" t="s">
        <v>4</v>
      </c>
      <c r="B9" s="4"/>
      <c r="C9" s="4"/>
      <c r="D9" s="4"/>
      <c r="E9" s="4"/>
      <c r="F9" s="4"/>
      <c r="G9" s="4"/>
    </row>
    <row r="10" spans="1:8" ht="15" x14ac:dyDescent="0.25">
      <c r="B10" s="5"/>
      <c r="C10" s="5"/>
      <c r="D10" s="5"/>
      <c r="E10" s="5"/>
      <c r="F10" s="5"/>
      <c r="G10" s="5"/>
    </row>
    <row r="11" spans="1:8" ht="15.6" x14ac:dyDescent="0.3">
      <c r="A11" s="70"/>
      <c r="B11" s="41"/>
      <c r="C11" s="7" t="s">
        <v>5</v>
      </c>
      <c r="D11" s="59"/>
      <c r="E11" s="41"/>
      <c r="F11" s="7" t="s">
        <v>5</v>
      </c>
      <c r="G11" s="96"/>
      <c r="H11" s="296"/>
    </row>
    <row r="12" spans="1:8" ht="15.6" x14ac:dyDescent="0.3">
      <c r="A12" s="10" t="s">
        <v>223</v>
      </c>
      <c r="B12" s="11" t="s">
        <v>7</v>
      </c>
      <c r="C12" s="12" t="s">
        <v>8</v>
      </c>
      <c r="D12" s="61"/>
      <c r="E12" s="11" t="s">
        <v>9</v>
      </c>
      <c r="F12" s="12" t="s">
        <v>8</v>
      </c>
      <c r="G12" s="78"/>
      <c r="H12" s="296"/>
    </row>
    <row r="13" spans="1:8" ht="15.6" x14ac:dyDescent="0.3">
      <c r="A13" s="15"/>
      <c r="B13" s="24"/>
      <c r="C13" s="25"/>
      <c r="D13" s="64"/>
      <c r="E13" s="297"/>
      <c r="F13" s="25"/>
      <c r="G13" s="298"/>
      <c r="H13" s="296"/>
    </row>
    <row r="14" spans="1:8" ht="15.6" x14ac:dyDescent="0.3">
      <c r="A14" s="15" t="s">
        <v>224</v>
      </c>
      <c r="B14" s="16">
        <v>11317</v>
      </c>
      <c r="C14" s="17">
        <f>(B14/B$17)*100</f>
        <v>94.710854464808776</v>
      </c>
      <c r="D14" s="18" t="s">
        <v>11</v>
      </c>
      <c r="E14" s="19">
        <v>1579253640</v>
      </c>
      <c r="F14" s="17">
        <f>(E14/E$17)*100</f>
        <v>97.613279023607831</v>
      </c>
      <c r="G14" s="20" t="s">
        <v>11</v>
      </c>
      <c r="H14" s="296"/>
    </row>
    <row r="15" spans="1:8" ht="15.6" x14ac:dyDescent="0.3">
      <c r="A15" s="15" t="s">
        <v>225</v>
      </c>
      <c r="B15" s="16">
        <v>632</v>
      </c>
      <c r="C15" s="17">
        <f>(B15/B$17)*100</f>
        <v>5.2891455351912295</v>
      </c>
      <c r="D15" s="22"/>
      <c r="E15" s="21">
        <v>38613986</v>
      </c>
      <c r="F15" s="17">
        <f>(E15/E$17)*100</f>
        <v>2.3867209763921688</v>
      </c>
      <c r="G15" s="23"/>
      <c r="H15" s="296"/>
    </row>
    <row r="16" spans="1:8" ht="15.6" x14ac:dyDescent="0.3">
      <c r="A16" s="65"/>
      <c r="B16" s="24"/>
      <c r="C16" s="25"/>
      <c r="D16" s="22"/>
      <c r="E16" s="24"/>
      <c r="F16" s="25"/>
      <c r="G16" s="23"/>
      <c r="H16" s="296"/>
    </row>
    <row r="17" spans="1:8" ht="15.6" x14ac:dyDescent="0.3">
      <c r="A17" s="27" t="s">
        <v>18</v>
      </c>
      <c r="B17" s="28">
        <f>B14+B15</f>
        <v>11949</v>
      </c>
      <c r="C17" s="299">
        <f>C14+C15</f>
        <v>100</v>
      </c>
      <c r="D17" s="191" t="s">
        <v>11</v>
      </c>
      <c r="E17" s="68">
        <f>E14+E15</f>
        <v>1617867626</v>
      </c>
      <c r="F17" s="299">
        <f>F14+F15</f>
        <v>100</v>
      </c>
      <c r="G17" s="32" t="s">
        <v>11</v>
      </c>
      <c r="H17" s="296"/>
    </row>
    <row r="18" spans="1:8" x14ac:dyDescent="0.25">
      <c r="A18" s="296"/>
      <c r="B18" s="212"/>
      <c r="C18" s="67"/>
      <c r="D18" s="22"/>
      <c r="E18" s="300"/>
      <c r="F18" s="67"/>
      <c r="G18" s="22"/>
      <c r="H18" s="296"/>
    </row>
    <row r="19" spans="1:8" x14ac:dyDescent="0.25">
      <c r="A19" s="296"/>
      <c r="B19" s="212"/>
      <c r="C19" s="67"/>
      <c r="D19" s="22"/>
      <c r="E19" s="300"/>
      <c r="F19" s="67"/>
      <c r="G19" s="22"/>
      <c r="H19" s="296"/>
    </row>
    <row r="20" spans="1:8" x14ac:dyDescent="0.25">
      <c r="A20" s="296"/>
      <c r="B20" s="22"/>
      <c r="C20" s="67"/>
      <c r="D20" s="22"/>
      <c r="E20" s="300"/>
      <c r="F20" s="67"/>
      <c r="G20" s="22"/>
      <c r="H20" s="296"/>
    </row>
    <row r="21" spans="1:8" ht="17.399999999999999" x14ac:dyDescent="0.3">
      <c r="A21" s="3" t="s">
        <v>226</v>
      </c>
      <c r="B21" s="3"/>
      <c r="C21" s="3"/>
      <c r="D21" s="3"/>
      <c r="E21" s="3"/>
      <c r="F21" s="3"/>
      <c r="G21" s="3"/>
      <c r="H21" s="296"/>
    </row>
    <row r="22" spans="1:8" ht="16.8" x14ac:dyDescent="0.3">
      <c r="A22" s="371" t="s">
        <v>227</v>
      </c>
      <c r="B22" s="371"/>
      <c r="C22" s="371"/>
      <c r="D22" s="371"/>
      <c r="E22" s="371"/>
      <c r="F22" s="371"/>
      <c r="G22" s="371"/>
      <c r="H22" s="296"/>
    </row>
    <row r="23" spans="1:8" ht="15" x14ac:dyDescent="0.25">
      <c r="A23" s="4" t="s">
        <v>4</v>
      </c>
      <c r="B23" s="4"/>
      <c r="C23" s="4"/>
      <c r="D23" s="4"/>
      <c r="E23" s="4"/>
      <c r="F23" s="4"/>
      <c r="G23" s="4"/>
      <c r="H23" s="296"/>
    </row>
    <row r="24" spans="1:8" ht="15.6" x14ac:dyDescent="0.3">
      <c r="A24" s="64"/>
      <c r="B24" s="151"/>
      <c r="C24" s="25"/>
      <c r="D24" s="64"/>
      <c r="E24" s="301"/>
      <c r="F24" s="25"/>
      <c r="G24" s="64"/>
      <c r="H24" s="296"/>
    </row>
    <row r="25" spans="1:8" ht="15.6" x14ac:dyDescent="0.3">
      <c r="A25" s="70"/>
      <c r="B25" s="41"/>
      <c r="C25" s="7" t="s">
        <v>5</v>
      </c>
      <c r="D25" s="59"/>
      <c r="E25" s="41"/>
      <c r="F25" s="7" t="s">
        <v>5</v>
      </c>
      <c r="G25" s="96"/>
      <c r="H25" s="296"/>
    </row>
    <row r="26" spans="1:8" ht="15.6" x14ac:dyDescent="0.3">
      <c r="A26" s="10" t="s">
        <v>6</v>
      </c>
      <c r="B26" s="11" t="s">
        <v>7</v>
      </c>
      <c r="C26" s="12" t="s">
        <v>8</v>
      </c>
      <c r="D26" s="61"/>
      <c r="E26" s="11" t="s">
        <v>9</v>
      </c>
      <c r="F26" s="12" t="s">
        <v>8</v>
      </c>
      <c r="G26" s="78"/>
      <c r="H26" s="296"/>
    </row>
    <row r="27" spans="1:8" ht="28.8" customHeight="1" x14ac:dyDescent="0.3">
      <c r="A27" s="15" t="s">
        <v>198</v>
      </c>
      <c r="B27" s="16">
        <v>1386</v>
      </c>
      <c r="C27" s="17">
        <f t="shared" ref="C27:C35" si="0">(B27/B$37)*100</f>
        <v>12.247061942210834</v>
      </c>
      <c r="D27" s="302" t="s">
        <v>11</v>
      </c>
      <c r="E27" s="19">
        <v>507341319</v>
      </c>
      <c r="F27" s="17">
        <f t="shared" ref="F27:F35" si="1">(E27/E$37)*100</f>
        <v>32.125385444734519</v>
      </c>
      <c r="G27" s="302" t="s">
        <v>11</v>
      </c>
      <c r="H27" s="296"/>
    </row>
    <row r="28" spans="1:8" ht="28.8" customHeight="1" x14ac:dyDescent="0.3">
      <c r="A28" s="15" t="s">
        <v>10</v>
      </c>
      <c r="B28" s="16">
        <v>1856</v>
      </c>
      <c r="C28" s="17">
        <f t="shared" si="0"/>
        <v>16.400106035168331</v>
      </c>
      <c r="D28" s="18"/>
      <c r="E28" s="21">
        <v>538439967</v>
      </c>
      <c r="F28" s="17">
        <f t="shared" si="1"/>
        <v>34.094584515252407</v>
      </c>
      <c r="G28" s="302"/>
      <c r="H28" s="296"/>
    </row>
    <row r="29" spans="1:8" ht="28.8" customHeight="1" x14ac:dyDescent="0.3">
      <c r="A29" s="15" t="s">
        <v>14</v>
      </c>
      <c r="B29" s="16">
        <v>365</v>
      </c>
      <c r="C29" s="17">
        <f t="shared" si="0"/>
        <v>3.2252363700627376</v>
      </c>
      <c r="D29" s="18"/>
      <c r="E29" s="21">
        <v>97949013</v>
      </c>
      <c r="F29" s="17">
        <f t="shared" si="1"/>
        <v>6.2022344301831085</v>
      </c>
      <c r="G29" s="302"/>
      <c r="H29" s="296"/>
    </row>
    <row r="30" spans="1:8" ht="28.8" customHeight="1" x14ac:dyDescent="0.3">
      <c r="A30" s="15" t="s">
        <v>98</v>
      </c>
      <c r="B30" s="16">
        <v>2252</v>
      </c>
      <c r="C30" s="17">
        <f t="shared" si="0"/>
        <v>19.899266590085713</v>
      </c>
      <c r="D30" s="18"/>
      <c r="E30" s="21">
        <v>171355734</v>
      </c>
      <c r="F30" s="17">
        <f t="shared" si="1"/>
        <v>10.850425141334485</v>
      </c>
      <c r="G30" s="302"/>
      <c r="H30" s="296"/>
    </row>
    <row r="31" spans="1:8" ht="28.8" customHeight="1" x14ac:dyDescent="0.3">
      <c r="A31" s="15" t="s">
        <v>203</v>
      </c>
      <c r="B31" s="16">
        <v>1060</v>
      </c>
      <c r="C31" s="17">
        <f t="shared" si="0"/>
        <v>9.3664398692232922</v>
      </c>
      <c r="D31" s="18"/>
      <c r="E31" s="21">
        <v>50537178</v>
      </c>
      <c r="F31" s="17">
        <f t="shared" si="1"/>
        <v>3.2000672165618695</v>
      </c>
      <c r="G31" s="302"/>
      <c r="H31" s="296"/>
    </row>
    <row r="32" spans="1:8" ht="28.8" customHeight="1" x14ac:dyDescent="0.3">
      <c r="A32" s="15" t="s">
        <v>109</v>
      </c>
      <c r="B32" s="16">
        <v>1395</v>
      </c>
      <c r="C32" s="17">
        <f t="shared" si="0"/>
        <v>12.326588318458956</v>
      </c>
      <c r="D32" s="18"/>
      <c r="E32" s="21">
        <v>59092147</v>
      </c>
      <c r="F32" s="17">
        <f t="shared" si="1"/>
        <v>3.7417768433954661</v>
      </c>
      <c r="G32" s="302"/>
      <c r="H32" s="296"/>
    </row>
    <row r="33" spans="1:8" ht="28.8" customHeight="1" x14ac:dyDescent="0.3">
      <c r="A33" s="15" t="s">
        <v>15</v>
      </c>
      <c r="B33" s="16">
        <v>1030</v>
      </c>
      <c r="C33" s="17">
        <f t="shared" si="0"/>
        <v>9.1013519483962178</v>
      </c>
      <c r="D33" s="18"/>
      <c r="E33" s="21">
        <v>28496585</v>
      </c>
      <c r="F33" s="17">
        <f t="shared" si="1"/>
        <v>1.8044337070516423</v>
      </c>
      <c r="G33" s="302"/>
      <c r="H33" s="296"/>
    </row>
    <row r="34" spans="1:8" ht="28.8" customHeight="1" x14ac:dyDescent="0.3">
      <c r="A34" s="15" t="s">
        <v>12</v>
      </c>
      <c r="B34" s="16">
        <v>1300</v>
      </c>
      <c r="C34" s="17">
        <f t="shared" si="0"/>
        <v>11.487143235839888</v>
      </c>
      <c r="D34" s="18"/>
      <c r="E34" s="21">
        <v>82645734</v>
      </c>
      <c r="F34" s="17">
        <f t="shared" si="1"/>
        <v>5.2332147228737744</v>
      </c>
      <c r="G34" s="302"/>
      <c r="H34" s="296"/>
    </row>
    <row r="35" spans="1:8" ht="28.8" customHeight="1" x14ac:dyDescent="0.3">
      <c r="A35" s="15" t="s">
        <v>17</v>
      </c>
      <c r="B35" s="16">
        <v>673</v>
      </c>
      <c r="C35" s="17">
        <f t="shared" si="0"/>
        <v>5.9468056905540339</v>
      </c>
      <c r="D35" s="22"/>
      <c r="E35" s="21">
        <v>43395963</v>
      </c>
      <c r="F35" s="17">
        <f t="shared" si="1"/>
        <v>2.7478779786127325</v>
      </c>
      <c r="G35" s="23"/>
      <c r="H35" s="296"/>
    </row>
    <row r="36" spans="1:8" ht="15" customHeight="1" x14ac:dyDescent="0.3">
      <c r="A36" s="15"/>
      <c r="B36" s="24"/>
      <c r="C36" s="25"/>
      <c r="D36" s="64"/>
      <c r="E36" s="297"/>
      <c r="F36" s="25"/>
      <c r="G36" s="298"/>
      <c r="H36" s="296"/>
    </row>
    <row r="37" spans="1:8" ht="15.6" x14ac:dyDescent="0.3">
      <c r="A37" s="27" t="s">
        <v>18</v>
      </c>
      <c r="B37" s="28">
        <f>SUM(B27:B35)</f>
        <v>11317</v>
      </c>
      <c r="C37" s="29">
        <f>SUM(C27:C35)</f>
        <v>99.999999999999986</v>
      </c>
      <c r="D37" s="191" t="s">
        <v>11</v>
      </c>
      <c r="E37" s="68">
        <f>SUM(E27:E35)</f>
        <v>1579253640</v>
      </c>
      <c r="F37" s="29">
        <f>SUM(F27:F35)</f>
        <v>100.00000000000001</v>
      </c>
      <c r="G37" s="32" t="s">
        <v>11</v>
      </c>
      <c r="H37" s="296"/>
    </row>
    <row r="38" spans="1:8" x14ac:dyDescent="0.25">
      <c r="A38" s="296"/>
      <c r="B38" s="22"/>
      <c r="C38" s="67"/>
      <c r="D38" s="22"/>
      <c r="E38" s="22"/>
      <c r="F38" s="67"/>
      <c r="G38" s="22"/>
      <c r="H38" s="296"/>
    </row>
    <row r="39" spans="1:8" x14ac:dyDescent="0.25">
      <c r="A39" s="296"/>
      <c r="B39" s="296"/>
      <c r="C39" s="296"/>
      <c r="D39" s="296"/>
      <c r="E39" s="296"/>
      <c r="F39" s="296"/>
      <c r="G39" s="296"/>
      <c r="H39" s="296"/>
    </row>
    <row r="40" spans="1:8" x14ac:dyDescent="0.25">
      <c r="A40" s="296"/>
      <c r="B40" s="296"/>
      <c r="C40" s="296"/>
      <c r="D40" s="296"/>
      <c r="E40" s="296"/>
      <c r="F40" s="296"/>
      <c r="G40" s="296"/>
      <c r="H40" s="296"/>
    </row>
    <row r="41" spans="1:8" x14ac:dyDescent="0.25">
      <c r="A41" s="296"/>
      <c r="B41" s="296"/>
      <c r="C41" s="296"/>
      <c r="D41" s="296"/>
      <c r="E41" s="296"/>
      <c r="F41" s="296"/>
      <c r="G41" s="296"/>
      <c r="H41" s="296"/>
    </row>
    <row r="42" spans="1:8" x14ac:dyDescent="0.25">
      <c r="A42" s="296"/>
      <c r="B42" s="296"/>
      <c r="C42" s="296"/>
      <c r="D42" s="296"/>
      <c r="E42" s="296"/>
      <c r="F42" s="296"/>
      <c r="G42" s="296"/>
      <c r="H42" s="296"/>
    </row>
    <row r="43" spans="1:8" x14ac:dyDescent="0.25">
      <c r="A43" s="296"/>
      <c r="B43" s="296"/>
      <c r="C43" s="296"/>
      <c r="D43" s="296"/>
      <c r="E43" s="296"/>
      <c r="F43" s="296"/>
      <c r="G43" s="296"/>
      <c r="H43" s="296"/>
    </row>
    <row r="44" spans="1:8" x14ac:dyDescent="0.25">
      <c r="A44" s="296"/>
      <c r="B44" s="296"/>
      <c r="C44" s="296"/>
      <c r="D44" s="296"/>
      <c r="E44" s="296"/>
      <c r="F44" s="296"/>
      <c r="G44" s="296"/>
      <c r="H44" s="296"/>
    </row>
    <row r="45" spans="1:8" x14ac:dyDescent="0.25">
      <c r="A45" s="296"/>
      <c r="B45" s="296"/>
      <c r="C45" s="296"/>
      <c r="D45" s="296"/>
      <c r="E45" s="296"/>
      <c r="F45" s="296"/>
      <c r="G45" s="296"/>
      <c r="H45" s="296"/>
    </row>
    <row r="46" spans="1:8" x14ac:dyDescent="0.25">
      <c r="A46" s="296"/>
      <c r="B46" s="296"/>
      <c r="C46" s="296"/>
      <c r="D46" s="296"/>
      <c r="E46" s="296"/>
      <c r="F46" s="296"/>
      <c r="G46" s="296"/>
      <c r="H46" s="296"/>
    </row>
    <row r="47" spans="1:8" x14ac:dyDescent="0.25">
      <c r="A47" s="296"/>
      <c r="B47" s="296"/>
      <c r="C47" s="296"/>
      <c r="D47" s="296"/>
      <c r="E47" s="296"/>
      <c r="F47" s="296"/>
      <c r="G47" s="296"/>
      <c r="H47" s="296"/>
    </row>
    <row r="48" spans="1:8" x14ac:dyDescent="0.25">
      <c r="A48" s="296"/>
      <c r="B48" s="296"/>
      <c r="C48" s="296"/>
      <c r="D48" s="296"/>
      <c r="E48" s="296"/>
      <c r="F48" s="296"/>
      <c r="G48" s="296"/>
      <c r="H48" s="296"/>
    </row>
    <row r="49" spans="1:8" x14ac:dyDescent="0.25">
      <c r="A49" s="296"/>
      <c r="B49" s="296"/>
      <c r="C49" s="296"/>
      <c r="D49" s="296"/>
      <c r="E49" s="296"/>
      <c r="F49" s="296"/>
      <c r="G49" s="296"/>
      <c r="H49" s="296"/>
    </row>
    <row r="50" spans="1:8" x14ac:dyDescent="0.25">
      <c r="A50" s="296"/>
      <c r="B50" s="296"/>
      <c r="C50" s="296"/>
      <c r="D50" s="296"/>
      <c r="E50" s="296"/>
      <c r="F50" s="296"/>
      <c r="G50" s="296"/>
      <c r="H50" s="296"/>
    </row>
    <row r="51" spans="1:8" x14ac:dyDescent="0.25">
      <c r="A51" s="296"/>
      <c r="B51" s="296"/>
      <c r="C51" s="296"/>
      <c r="D51" s="296"/>
      <c r="E51" s="296"/>
      <c r="F51" s="296"/>
      <c r="G51" s="296"/>
      <c r="H51" s="296"/>
    </row>
    <row r="52" spans="1:8" x14ac:dyDescent="0.25">
      <c r="A52" s="296"/>
      <c r="B52" s="296"/>
      <c r="C52" s="296"/>
      <c r="D52" s="296"/>
      <c r="E52" s="296"/>
      <c r="F52" s="296"/>
      <c r="G52" s="296"/>
      <c r="H52" s="296"/>
    </row>
    <row r="53" spans="1:8" x14ac:dyDescent="0.25">
      <c r="A53" s="296"/>
      <c r="B53" s="296"/>
      <c r="C53" s="296"/>
      <c r="D53" s="296"/>
      <c r="E53" s="296"/>
      <c r="F53" s="296"/>
      <c r="G53" s="296"/>
      <c r="H53" s="296"/>
    </row>
    <row r="54" spans="1:8" x14ac:dyDescent="0.25">
      <c r="A54" s="296"/>
      <c r="B54" s="296"/>
      <c r="C54" s="296"/>
      <c r="D54" s="296"/>
      <c r="E54" s="296"/>
      <c r="F54" s="296"/>
      <c r="G54" s="296"/>
      <c r="H54" s="296"/>
    </row>
    <row r="55" spans="1:8" x14ac:dyDescent="0.25">
      <c r="A55" s="296"/>
      <c r="B55" s="296"/>
      <c r="C55" s="296"/>
      <c r="D55" s="296"/>
      <c r="E55" s="296"/>
      <c r="F55" s="296"/>
      <c r="G55" s="296"/>
      <c r="H55" s="296"/>
    </row>
    <row r="56" spans="1:8" x14ac:dyDescent="0.25">
      <c r="A56" s="296"/>
      <c r="B56" s="296"/>
      <c r="C56" s="296"/>
      <c r="D56" s="296"/>
      <c r="E56" s="296"/>
      <c r="F56" s="296"/>
      <c r="G56" s="296"/>
      <c r="H56" s="296"/>
    </row>
    <row r="57" spans="1:8" x14ac:dyDescent="0.25">
      <c r="A57" s="296"/>
      <c r="B57" s="296"/>
      <c r="C57" s="296"/>
      <c r="D57" s="296"/>
      <c r="E57" s="296"/>
      <c r="F57" s="296"/>
      <c r="G57" s="296"/>
      <c r="H57" s="296"/>
    </row>
    <row r="58" spans="1:8" x14ac:dyDescent="0.25">
      <c r="A58" s="296"/>
      <c r="B58" s="296"/>
      <c r="C58" s="296"/>
      <c r="D58" s="296"/>
      <c r="E58" s="296"/>
      <c r="F58" s="296"/>
      <c r="G58" s="296"/>
      <c r="H58" s="296"/>
    </row>
    <row r="59" spans="1:8" x14ac:dyDescent="0.25">
      <c r="A59" s="296"/>
      <c r="B59" s="296"/>
      <c r="C59" s="296"/>
      <c r="D59" s="296"/>
      <c r="E59" s="296"/>
      <c r="F59" s="296"/>
      <c r="G59" s="296"/>
      <c r="H59" s="296"/>
    </row>
    <row r="60" spans="1:8" x14ac:dyDescent="0.25">
      <c r="A60" s="296"/>
      <c r="B60" s="296"/>
      <c r="C60" s="296"/>
      <c r="D60" s="296"/>
      <c r="E60" s="296"/>
      <c r="F60" s="296"/>
      <c r="G60" s="296"/>
      <c r="H60" s="296"/>
    </row>
  </sheetData>
  <mergeCells count="10">
    <mergeCell ref="A9:G9"/>
    <mergeCell ref="A21:G21"/>
    <mergeCell ref="A22:G22"/>
    <mergeCell ref="A23:G23"/>
    <mergeCell ref="A1:G1"/>
    <mergeCell ref="A2:G2"/>
    <mergeCell ref="A3:G3"/>
    <mergeCell ref="A5:G5"/>
    <mergeCell ref="A7:G7"/>
    <mergeCell ref="A8:G8"/>
  </mergeCells>
  <pageMargins left="0.7" right="0.7" top="0.75" bottom="0.75" header="0.3" footer="0.3"/>
  <pageSetup scale="87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workbookViewId="0">
      <selection sqref="A1:F1"/>
    </sheetView>
  </sheetViews>
  <sheetFormatPr defaultColWidth="9.109375" defaultRowHeight="13.2" x14ac:dyDescent="0.25"/>
  <cols>
    <col min="1" max="1" width="32" style="2" customWidth="1"/>
    <col min="2" max="2" width="15.6640625" style="2" customWidth="1"/>
    <col min="3" max="3" width="16.88671875" style="2" customWidth="1"/>
    <col min="4" max="4" width="3.44140625" style="2" customWidth="1"/>
    <col min="5" max="5" width="17.109375" style="2" customWidth="1"/>
    <col min="6" max="6" width="15.44140625" style="2" customWidth="1"/>
    <col min="7" max="7" width="3.109375" style="2" customWidth="1"/>
    <col min="8" max="8" width="0.88671875" style="2" customWidth="1"/>
    <col min="9" max="256" width="9.109375" style="2"/>
    <col min="257" max="257" width="32" style="2" customWidth="1"/>
    <col min="258" max="258" width="15.6640625" style="2" customWidth="1"/>
    <col min="259" max="259" width="16.88671875" style="2" customWidth="1"/>
    <col min="260" max="260" width="3.44140625" style="2" customWidth="1"/>
    <col min="261" max="261" width="17.109375" style="2" customWidth="1"/>
    <col min="262" max="262" width="15.44140625" style="2" customWidth="1"/>
    <col min="263" max="263" width="3.109375" style="2" customWidth="1"/>
    <col min="264" max="264" width="0.88671875" style="2" customWidth="1"/>
    <col min="265" max="512" width="9.109375" style="2"/>
    <col min="513" max="513" width="32" style="2" customWidth="1"/>
    <col min="514" max="514" width="15.6640625" style="2" customWidth="1"/>
    <col min="515" max="515" width="16.88671875" style="2" customWidth="1"/>
    <col min="516" max="516" width="3.44140625" style="2" customWidth="1"/>
    <col min="517" max="517" width="17.109375" style="2" customWidth="1"/>
    <col min="518" max="518" width="15.44140625" style="2" customWidth="1"/>
    <col min="519" max="519" width="3.109375" style="2" customWidth="1"/>
    <col min="520" max="520" width="0.88671875" style="2" customWidth="1"/>
    <col min="521" max="768" width="9.109375" style="2"/>
    <col min="769" max="769" width="32" style="2" customWidth="1"/>
    <col min="770" max="770" width="15.6640625" style="2" customWidth="1"/>
    <col min="771" max="771" width="16.88671875" style="2" customWidth="1"/>
    <col min="772" max="772" width="3.44140625" style="2" customWidth="1"/>
    <col min="773" max="773" width="17.109375" style="2" customWidth="1"/>
    <col min="774" max="774" width="15.44140625" style="2" customWidth="1"/>
    <col min="775" max="775" width="3.109375" style="2" customWidth="1"/>
    <col min="776" max="776" width="0.88671875" style="2" customWidth="1"/>
    <col min="777" max="1024" width="9.109375" style="2"/>
    <col min="1025" max="1025" width="32" style="2" customWidth="1"/>
    <col min="1026" max="1026" width="15.6640625" style="2" customWidth="1"/>
    <col min="1027" max="1027" width="16.88671875" style="2" customWidth="1"/>
    <col min="1028" max="1028" width="3.44140625" style="2" customWidth="1"/>
    <col min="1029" max="1029" width="17.109375" style="2" customWidth="1"/>
    <col min="1030" max="1030" width="15.44140625" style="2" customWidth="1"/>
    <col min="1031" max="1031" width="3.109375" style="2" customWidth="1"/>
    <col min="1032" max="1032" width="0.88671875" style="2" customWidth="1"/>
    <col min="1033" max="1280" width="9.109375" style="2"/>
    <col min="1281" max="1281" width="32" style="2" customWidth="1"/>
    <col min="1282" max="1282" width="15.6640625" style="2" customWidth="1"/>
    <col min="1283" max="1283" width="16.88671875" style="2" customWidth="1"/>
    <col min="1284" max="1284" width="3.44140625" style="2" customWidth="1"/>
    <col min="1285" max="1285" width="17.109375" style="2" customWidth="1"/>
    <col min="1286" max="1286" width="15.44140625" style="2" customWidth="1"/>
    <col min="1287" max="1287" width="3.109375" style="2" customWidth="1"/>
    <col min="1288" max="1288" width="0.88671875" style="2" customWidth="1"/>
    <col min="1289" max="1536" width="9.109375" style="2"/>
    <col min="1537" max="1537" width="32" style="2" customWidth="1"/>
    <col min="1538" max="1538" width="15.6640625" style="2" customWidth="1"/>
    <col min="1539" max="1539" width="16.88671875" style="2" customWidth="1"/>
    <col min="1540" max="1540" width="3.44140625" style="2" customWidth="1"/>
    <col min="1541" max="1541" width="17.109375" style="2" customWidth="1"/>
    <col min="1542" max="1542" width="15.44140625" style="2" customWidth="1"/>
    <col min="1543" max="1543" width="3.109375" style="2" customWidth="1"/>
    <col min="1544" max="1544" width="0.88671875" style="2" customWidth="1"/>
    <col min="1545" max="1792" width="9.109375" style="2"/>
    <col min="1793" max="1793" width="32" style="2" customWidth="1"/>
    <col min="1794" max="1794" width="15.6640625" style="2" customWidth="1"/>
    <col min="1795" max="1795" width="16.88671875" style="2" customWidth="1"/>
    <col min="1796" max="1796" width="3.44140625" style="2" customWidth="1"/>
    <col min="1797" max="1797" width="17.109375" style="2" customWidth="1"/>
    <col min="1798" max="1798" width="15.44140625" style="2" customWidth="1"/>
    <col min="1799" max="1799" width="3.109375" style="2" customWidth="1"/>
    <col min="1800" max="1800" width="0.88671875" style="2" customWidth="1"/>
    <col min="1801" max="2048" width="9.109375" style="2"/>
    <col min="2049" max="2049" width="32" style="2" customWidth="1"/>
    <col min="2050" max="2050" width="15.6640625" style="2" customWidth="1"/>
    <col min="2051" max="2051" width="16.88671875" style="2" customWidth="1"/>
    <col min="2052" max="2052" width="3.44140625" style="2" customWidth="1"/>
    <col min="2053" max="2053" width="17.109375" style="2" customWidth="1"/>
    <col min="2054" max="2054" width="15.44140625" style="2" customWidth="1"/>
    <col min="2055" max="2055" width="3.109375" style="2" customWidth="1"/>
    <col min="2056" max="2056" width="0.88671875" style="2" customWidth="1"/>
    <col min="2057" max="2304" width="9.109375" style="2"/>
    <col min="2305" max="2305" width="32" style="2" customWidth="1"/>
    <col min="2306" max="2306" width="15.6640625" style="2" customWidth="1"/>
    <col min="2307" max="2307" width="16.88671875" style="2" customWidth="1"/>
    <col min="2308" max="2308" width="3.44140625" style="2" customWidth="1"/>
    <col min="2309" max="2309" width="17.109375" style="2" customWidth="1"/>
    <col min="2310" max="2310" width="15.44140625" style="2" customWidth="1"/>
    <col min="2311" max="2311" width="3.109375" style="2" customWidth="1"/>
    <col min="2312" max="2312" width="0.88671875" style="2" customWidth="1"/>
    <col min="2313" max="2560" width="9.109375" style="2"/>
    <col min="2561" max="2561" width="32" style="2" customWidth="1"/>
    <col min="2562" max="2562" width="15.6640625" style="2" customWidth="1"/>
    <col min="2563" max="2563" width="16.88671875" style="2" customWidth="1"/>
    <col min="2564" max="2564" width="3.44140625" style="2" customWidth="1"/>
    <col min="2565" max="2565" width="17.109375" style="2" customWidth="1"/>
    <col min="2566" max="2566" width="15.44140625" style="2" customWidth="1"/>
    <col min="2567" max="2567" width="3.109375" style="2" customWidth="1"/>
    <col min="2568" max="2568" width="0.88671875" style="2" customWidth="1"/>
    <col min="2569" max="2816" width="9.109375" style="2"/>
    <col min="2817" max="2817" width="32" style="2" customWidth="1"/>
    <col min="2818" max="2818" width="15.6640625" style="2" customWidth="1"/>
    <col min="2819" max="2819" width="16.88671875" style="2" customWidth="1"/>
    <col min="2820" max="2820" width="3.44140625" style="2" customWidth="1"/>
    <col min="2821" max="2821" width="17.109375" style="2" customWidth="1"/>
    <col min="2822" max="2822" width="15.44140625" style="2" customWidth="1"/>
    <col min="2823" max="2823" width="3.109375" style="2" customWidth="1"/>
    <col min="2824" max="2824" width="0.88671875" style="2" customWidth="1"/>
    <col min="2825" max="3072" width="9.109375" style="2"/>
    <col min="3073" max="3073" width="32" style="2" customWidth="1"/>
    <col min="3074" max="3074" width="15.6640625" style="2" customWidth="1"/>
    <col min="3075" max="3075" width="16.88671875" style="2" customWidth="1"/>
    <col min="3076" max="3076" width="3.44140625" style="2" customWidth="1"/>
    <col min="3077" max="3077" width="17.109375" style="2" customWidth="1"/>
    <col min="3078" max="3078" width="15.44140625" style="2" customWidth="1"/>
    <col min="3079" max="3079" width="3.109375" style="2" customWidth="1"/>
    <col min="3080" max="3080" width="0.88671875" style="2" customWidth="1"/>
    <col min="3081" max="3328" width="9.109375" style="2"/>
    <col min="3329" max="3329" width="32" style="2" customWidth="1"/>
    <col min="3330" max="3330" width="15.6640625" style="2" customWidth="1"/>
    <col min="3331" max="3331" width="16.88671875" style="2" customWidth="1"/>
    <col min="3332" max="3332" width="3.44140625" style="2" customWidth="1"/>
    <col min="3333" max="3333" width="17.109375" style="2" customWidth="1"/>
    <col min="3334" max="3334" width="15.44140625" style="2" customWidth="1"/>
    <col min="3335" max="3335" width="3.109375" style="2" customWidth="1"/>
    <col min="3336" max="3336" width="0.88671875" style="2" customWidth="1"/>
    <col min="3337" max="3584" width="9.109375" style="2"/>
    <col min="3585" max="3585" width="32" style="2" customWidth="1"/>
    <col min="3586" max="3586" width="15.6640625" style="2" customWidth="1"/>
    <col min="3587" max="3587" width="16.88671875" style="2" customWidth="1"/>
    <col min="3588" max="3588" width="3.44140625" style="2" customWidth="1"/>
    <col min="3589" max="3589" width="17.109375" style="2" customWidth="1"/>
    <col min="3590" max="3590" width="15.44140625" style="2" customWidth="1"/>
    <col min="3591" max="3591" width="3.109375" style="2" customWidth="1"/>
    <col min="3592" max="3592" width="0.88671875" style="2" customWidth="1"/>
    <col min="3593" max="3840" width="9.109375" style="2"/>
    <col min="3841" max="3841" width="32" style="2" customWidth="1"/>
    <col min="3842" max="3842" width="15.6640625" style="2" customWidth="1"/>
    <col min="3843" max="3843" width="16.88671875" style="2" customWidth="1"/>
    <col min="3844" max="3844" width="3.44140625" style="2" customWidth="1"/>
    <col min="3845" max="3845" width="17.109375" style="2" customWidth="1"/>
    <col min="3846" max="3846" width="15.44140625" style="2" customWidth="1"/>
    <col min="3847" max="3847" width="3.109375" style="2" customWidth="1"/>
    <col min="3848" max="3848" width="0.88671875" style="2" customWidth="1"/>
    <col min="3849" max="4096" width="9.109375" style="2"/>
    <col min="4097" max="4097" width="32" style="2" customWidth="1"/>
    <col min="4098" max="4098" width="15.6640625" style="2" customWidth="1"/>
    <col min="4099" max="4099" width="16.88671875" style="2" customWidth="1"/>
    <col min="4100" max="4100" width="3.44140625" style="2" customWidth="1"/>
    <col min="4101" max="4101" width="17.109375" style="2" customWidth="1"/>
    <col min="4102" max="4102" width="15.44140625" style="2" customWidth="1"/>
    <col min="4103" max="4103" width="3.109375" style="2" customWidth="1"/>
    <col min="4104" max="4104" width="0.88671875" style="2" customWidth="1"/>
    <col min="4105" max="4352" width="9.109375" style="2"/>
    <col min="4353" max="4353" width="32" style="2" customWidth="1"/>
    <col min="4354" max="4354" width="15.6640625" style="2" customWidth="1"/>
    <col min="4355" max="4355" width="16.88671875" style="2" customWidth="1"/>
    <col min="4356" max="4356" width="3.44140625" style="2" customWidth="1"/>
    <col min="4357" max="4357" width="17.109375" style="2" customWidth="1"/>
    <col min="4358" max="4358" width="15.44140625" style="2" customWidth="1"/>
    <col min="4359" max="4359" width="3.109375" style="2" customWidth="1"/>
    <col min="4360" max="4360" width="0.88671875" style="2" customWidth="1"/>
    <col min="4361" max="4608" width="9.109375" style="2"/>
    <col min="4609" max="4609" width="32" style="2" customWidth="1"/>
    <col min="4610" max="4610" width="15.6640625" style="2" customWidth="1"/>
    <col min="4611" max="4611" width="16.88671875" style="2" customWidth="1"/>
    <col min="4612" max="4612" width="3.44140625" style="2" customWidth="1"/>
    <col min="4613" max="4613" width="17.109375" style="2" customWidth="1"/>
    <col min="4614" max="4614" width="15.44140625" style="2" customWidth="1"/>
    <col min="4615" max="4615" width="3.109375" style="2" customWidth="1"/>
    <col min="4616" max="4616" width="0.88671875" style="2" customWidth="1"/>
    <col min="4617" max="4864" width="9.109375" style="2"/>
    <col min="4865" max="4865" width="32" style="2" customWidth="1"/>
    <col min="4866" max="4866" width="15.6640625" style="2" customWidth="1"/>
    <col min="4867" max="4867" width="16.88671875" style="2" customWidth="1"/>
    <col min="4868" max="4868" width="3.44140625" style="2" customWidth="1"/>
    <col min="4869" max="4869" width="17.109375" style="2" customWidth="1"/>
    <col min="4870" max="4870" width="15.44140625" style="2" customWidth="1"/>
    <col min="4871" max="4871" width="3.109375" style="2" customWidth="1"/>
    <col min="4872" max="4872" width="0.88671875" style="2" customWidth="1"/>
    <col min="4873" max="5120" width="9.109375" style="2"/>
    <col min="5121" max="5121" width="32" style="2" customWidth="1"/>
    <col min="5122" max="5122" width="15.6640625" style="2" customWidth="1"/>
    <col min="5123" max="5123" width="16.88671875" style="2" customWidth="1"/>
    <col min="5124" max="5124" width="3.44140625" style="2" customWidth="1"/>
    <col min="5125" max="5125" width="17.109375" style="2" customWidth="1"/>
    <col min="5126" max="5126" width="15.44140625" style="2" customWidth="1"/>
    <col min="5127" max="5127" width="3.109375" style="2" customWidth="1"/>
    <col min="5128" max="5128" width="0.88671875" style="2" customWidth="1"/>
    <col min="5129" max="5376" width="9.109375" style="2"/>
    <col min="5377" max="5377" width="32" style="2" customWidth="1"/>
    <col min="5378" max="5378" width="15.6640625" style="2" customWidth="1"/>
    <col min="5379" max="5379" width="16.88671875" style="2" customWidth="1"/>
    <col min="5380" max="5380" width="3.44140625" style="2" customWidth="1"/>
    <col min="5381" max="5381" width="17.109375" style="2" customWidth="1"/>
    <col min="5382" max="5382" width="15.44140625" style="2" customWidth="1"/>
    <col min="5383" max="5383" width="3.109375" style="2" customWidth="1"/>
    <col min="5384" max="5384" width="0.88671875" style="2" customWidth="1"/>
    <col min="5385" max="5632" width="9.109375" style="2"/>
    <col min="5633" max="5633" width="32" style="2" customWidth="1"/>
    <col min="5634" max="5634" width="15.6640625" style="2" customWidth="1"/>
    <col min="5635" max="5635" width="16.88671875" style="2" customWidth="1"/>
    <col min="5636" max="5636" width="3.44140625" style="2" customWidth="1"/>
    <col min="5637" max="5637" width="17.109375" style="2" customWidth="1"/>
    <col min="5638" max="5638" width="15.44140625" style="2" customWidth="1"/>
    <col min="5639" max="5639" width="3.109375" style="2" customWidth="1"/>
    <col min="5640" max="5640" width="0.88671875" style="2" customWidth="1"/>
    <col min="5641" max="5888" width="9.109375" style="2"/>
    <col min="5889" max="5889" width="32" style="2" customWidth="1"/>
    <col min="5890" max="5890" width="15.6640625" style="2" customWidth="1"/>
    <col min="5891" max="5891" width="16.88671875" style="2" customWidth="1"/>
    <col min="5892" max="5892" width="3.44140625" style="2" customWidth="1"/>
    <col min="5893" max="5893" width="17.109375" style="2" customWidth="1"/>
    <col min="5894" max="5894" width="15.44140625" style="2" customWidth="1"/>
    <col min="5895" max="5895" width="3.109375" style="2" customWidth="1"/>
    <col min="5896" max="5896" width="0.88671875" style="2" customWidth="1"/>
    <col min="5897" max="6144" width="9.109375" style="2"/>
    <col min="6145" max="6145" width="32" style="2" customWidth="1"/>
    <col min="6146" max="6146" width="15.6640625" style="2" customWidth="1"/>
    <col min="6147" max="6147" width="16.88671875" style="2" customWidth="1"/>
    <col min="6148" max="6148" width="3.44140625" style="2" customWidth="1"/>
    <col min="6149" max="6149" width="17.109375" style="2" customWidth="1"/>
    <col min="6150" max="6150" width="15.44140625" style="2" customWidth="1"/>
    <col min="6151" max="6151" width="3.109375" style="2" customWidth="1"/>
    <col min="6152" max="6152" width="0.88671875" style="2" customWidth="1"/>
    <col min="6153" max="6400" width="9.109375" style="2"/>
    <col min="6401" max="6401" width="32" style="2" customWidth="1"/>
    <col min="6402" max="6402" width="15.6640625" style="2" customWidth="1"/>
    <col min="6403" max="6403" width="16.88671875" style="2" customWidth="1"/>
    <col min="6404" max="6404" width="3.44140625" style="2" customWidth="1"/>
    <col min="6405" max="6405" width="17.109375" style="2" customWidth="1"/>
    <col min="6406" max="6406" width="15.44140625" style="2" customWidth="1"/>
    <col min="6407" max="6407" width="3.109375" style="2" customWidth="1"/>
    <col min="6408" max="6408" width="0.88671875" style="2" customWidth="1"/>
    <col min="6409" max="6656" width="9.109375" style="2"/>
    <col min="6657" max="6657" width="32" style="2" customWidth="1"/>
    <col min="6658" max="6658" width="15.6640625" style="2" customWidth="1"/>
    <col min="6659" max="6659" width="16.88671875" style="2" customWidth="1"/>
    <col min="6660" max="6660" width="3.44140625" style="2" customWidth="1"/>
    <col min="6661" max="6661" width="17.109375" style="2" customWidth="1"/>
    <col min="6662" max="6662" width="15.44140625" style="2" customWidth="1"/>
    <col min="6663" max="6663" width="3.109375" style="2" customWidth="1"/>
    <col min="6664" max="6664" width="0.88671875" style="2" customWidth="1"/>
    <col min="6665" max="6912" width="9.109375" style="2"/>
    <col min="6913" max="6913" width="32" style="2" customWidth="1"/>
    <col min="6914" max="6914" width="15.6640625" style="2" customWidth="1"/>
    <col min="6915" max="6915" width="16.88671875" style="2" customWidth="1"/>
    <col min="6916" max="6916" width="3.44140625" style="2" customWidth="1"/>
    <col min="6917" max="6917" width="17.109375" style="2" customWidth="1"/>
    <col min="6918" max="6918" width="15.44140625" style="2" customWidth="1"/>
    <col min="6919" max="6919" width="3.109375" style="2" customWidth="1"/>
    <col min="6920" max="6920" width="0.88671875" style="2" customWidth="1"/>
    <col min="6921" max="7168" width="9.109375" style="2"/>
    <col min="7169" max="7169" width="32" style="2" customWidth="1"/>
    <col min="7170" max="7170" width="15.6640625" style="2" customWidth="1"/>
    <col min="7171" max="7171" width="16.88671875" style="2" customWidth="1"/>
    <col min="7172" max="7172" width="3.44140625" style="2" customWidth="1"/>
    <col min="7173" max="7173" width="17.109375" style="2" customWidth="1"/>
    <col min="7174" max="7174" width="15.44140625" style="2" customWidth="1"/>
    <col min="7175" max="7175" width="3.109375" style="2" customWidth="1"/>
    <col min="7176" max="7176" width="0.88671875" style="2" customWidth="1"/>
    <col min="7177" max="7424" width="9.109375" style="2"/>
    <col min="7425" max="7425" width="32" style="2" customWidth="1"/>
    <col min="7426" max="7426" width="15.6640625" style="2" customWidth="1"/>
    <col min="7427" max="7427" width="16.88671875" style="2" customWidth="1"/>
    <col min="7428" max="7428" width="3.44140625" style="2" customWidth="1"/>
    <col min="7429" max="7429" width="17.109375" style="2" customWidth="1"/>
    <col min="7430" max="7430" width="15.44140625" style="2" customWidth="1"/>
    <col min="7431" max="7431" width="3.109375" style="2" customWidth="1"/>
    <col min="7432" max="7432" width="0.88671875" style="2" customWidth="1"/>
    <col min="7433" max="7680" width="9.109375" style="2"/>
    <col min="7681" max="7681" width="32" style="2" customWidth="1"/>
    <col min="7682" max="7682" width="15.6640625" style="2" customWidth="1"/>
    <col min="7683" max="7683" width="16.88671875" style="2" customWidth="1"/>
    <col min="7684" max="7684" width="3.44140625" style="2" customWidth="1"/>
    <col min="7685" max="7685" width="17.109375" style="2" customWidth="1"/>
    <col min="7686" max="7686" width="15.44140625" style="2" customWidth="1"/>
    <col min="7687" max="7687" width="3.109375" style="2" customWidth="1"/>
    <col min="7688" max="7688" width="0.88671875" style="2" customWidth="1"/>
    <col min="7689" max="7936" width="9.109375" style="2"/>
    <col min="7937" max="7937" width="32" style="2" customWidth="1"/>
    <col min="7938" max="7938" width="15.6640625" style="2" customWidth="1"/>
    <col min="7939" max="7939" width="16.88671875" style="2" customWidth="1"/>
    <col min="7940" max="7940" width="3.44140625" style="2" customWidth="1"/>
    <col min="7941" max="7941" width="17.109375" style="2" customWidth="1"/>
    <col min="7942" max="7942" width="15.44140625" style="2" customWidth="1"/>
    <col min="7943" max="7943" width="3.109375" style="2" customWidth="1"/>
    <col min="7944" max="7944" width="0.88671875" style="2" customWidth="1"/>
    <col min="7945" max="8192" width="9.109375" style="2"/>
    <col min="8193" max="8193" width="32" style="2" customWidth="1"/>
    <col min="8194" max="8194" width="15.6640625" style="2" customWidth="1"/>
    <col min="8195" max="8195" width="16.88671875" style="2" customWidth="1"/>
    <col min="8196" max="8196" width="3.44140625" style="2" customWidth="1"/>
    <col min="8197" max="8197" width="17.109375" style="2" customWidth="1"/>
    <col min="8198" max="8198" width="15.44140625" style="2" customWidth="1"/>
    <col min="8199" max="8199" width="3.109375" style="2" customWidth="1"/>
    <col min="8200" max="8200" width="0.88671875" style="2" customWidth="1"/>
    <col min="8201" max="8448" width="9.109375" style="2"/>
    <col min="8449" max="8449" width="32" style="2" customWidth="1"/>
    <col min="8450" max="8450" width="15.6640625" style="2" customWidth="1"/>
    <col min="8451" max="8451" width="16.88671875" style="2" customWidth="1"/>
    <col min="8452" max="8452" width="3.44140625" style="2" customWidth="1"/>
    <col min="8453" max="8453" width="17.109375" style="2" customWidth="1"/>
    <col min="8454" max="8454" width="15.44140625" style="2" customWidth="1"/>
    <col min="8455" max="8455" width="3.109375" style="2" customWidth="1"/>
    <col min="8456" max="8456" width="0.88671875" style="2" customWidth="1"/>
    <col min="8457" max="8704" width="9.109375" style="2"/>
    <col min="8705" max="8705" width="32" style="2" customWidth="1"/>
    <col min="8706" max="8706" width="15.6640625" style="2" customWidth="1"/>
    <col min="8707" max="8707" width="16.88671875" style="2" customWidth="1"/>
    <col min="8708" max="8708" width="3.44140625" style="2" customWidth="1"/>
    <col min="8709" max="8709" width="17.109375" style="2" customWidth="1"/>
    <col min="8710" max="8710" width="15.44140625" style="2" customWidth="1"/>
    <col min="8711" max="8711" width="3.109375" style="2" customWidth="1"/>
    <col min="8712" max="8712" width="0.88671875" style="2" customWidth="1"/>
    <col min="8713" max="8960" width="9.109375" style="2"/>
    <col min="8961" max="8961" width="32" style="2" customWidth="1"/>
    <col min="8962" max="8962" width="15.6640625" style="2" customWidth="1"/>
    <col min="8963" max="8963" width="16.88671875" style="2" customWidth="1"/>
    <col min="8964" max="8964" width="3.44140625" style="2" customWidth="1"/>
    <col min="8965" max="8965" width="17.109375" style="2" customWidth="1"/>
    <col min="8966" max="8966" width="15.44140625" style="2" customWidth="1"/>
    <col min="8967" max="8967" width="3.109375" style="2" customWidth="1"/>
    <col min="8968" max="8968" width="0.88671875" style="2" customWidth="1"/>
    <col min="8969" max="9216" width="9.109375" style="2"/>
    <col min="9217" max="9217" width="32" style="2" customWidth="1"/>
    <col min="9218" max="9218" width="15.6640625" style="2" customWidth="1"/>
    <col min="9219" max="9219" width="16.88671875" style="2" customWidth="1"/>
    <col min="9220" max="9220" width="3.44140625" style="2" customWidth="1"/>
    <col min="9221" max="9221" width="17.109375" style="2" customWidth="1"/>
    <col min="9222" max="9222" width="15.44140625" style="2" customWidth="1"/>
    <col min="9223" max="9223" width="3.109375" style="2" customWidth="1"/>
    <col min="9224" max="9224" width="0.88671875" style="2" customWidth="1"/>
    <col min="9225" max="9472" width="9.109375" style="2"/>
    <col min="9473" max="9473" width="32" style="2" customWidth="1"/>
    <col min="9474" max="9474" width="15.6640625" style="2" customWidth="1"/>
    <col min="9475" max="9475" width="16.88671875" style="2" customWidth="1"/>
    <col min="9476" max="9476" width="3.44140625" style="2" customWidth="1"/>
    <col min="9477" max="9477" width="17.109375" style="2" customWidth="1"/>
    <col min="9478" max="9478" width="15.44140625" style="2" customWidth="1"/>
    <col min="9479" max="9479" width="3.109375" style="2" customWidth="1"/>
    <col min="9480" max="9480" width="0.88671875" style="2" customWidth="1"/>
    <col min="9481" max="9728" width="9.109375" style="2"/>
    <col min="9729" max="9729" width="32" style="2" customWidth="1"/>
    <col min="9730" max="9730" width="15.6640625" style="2" customWidth="1"/>
    <col min="9731" max="9731" width="16.88671875" style="2" customWidth="1"/>
    <col min="9732" max="9732" width="3.44140625" style="2" customWidth="1"/>
    <col min="9733" max="9733" width="17.109375" style="2" customWidth="1"/>
    <col min="9734" max="9734" width="15.44140625" style="2" customWidth="1"/>
    <col min="9735" max="9735" width="3.109375" style="2" customWidth="1"/>
    <col min="9736" max="9736" width="0.88671875" style="2" customWidth="1"/>
    <col min="9737" max="9984" width="9.109375" style="2"/>
    <col min="9985" max="9985" width="32" style="2" customWidth="1"/>
    <col min="9986" max="9986" width="15.6640625" style="2" customWidth="1"/>
    <col min="9987" max="9987" width="16.88671875" style="2" customWidth="1"/>
    <col min="9988" max="9988" width="3.44140625" style="2" customWidth="1"/>
    <col min="9989" max="9989" width="17.109375" style="2" customWidth="1"/>
    <col min="9990" max="9990" width="15.44140625" style="2" customWidth="1"/>
    <col min="9991" max="9991" width="3.109375" style="2" customWidth="1"/>
    <col min="9992" max="9992" width="0.88671875" style="2" customWidth="1"/>
    <col min="9993" max="10240" width="9.109375" style="2"/>
    <col min="10241" max="10241" width="32" style="2" customWidth="1"/>
    <col min="10242" max="10242" width="15.6640625" style="2" customWidth="1"/>
    <col min="10243" max="10243" width="16.88671875" style="2" customWidth="1"/>
    <col min="10244" max="10244" width="3.44140625" style="2" customWidth="1"/>
    <col min="10245" max="10245" width="17.109375" style="2" customWidth="1"/>
    <col min="10246" max="10246" width="15.44140625" style="2" customWidth="1"/>
    <col min="10247" max="10247" width="3.109375" style="2" customWidth="1"/>
    <col min="10248" max="10248" width="0.88671875" style="2" customWidth="1"/>
    <col min="10249" max="10496" width="9.109375" style="2"/>
    <col min="10497" max="10497" width="32" style="2" customWidth="1"/>
    <col min="10498" max="10498" width="15.6640625" style="2" customWidth="1"/>
    <col min="10499" max="10499" width="16.88671875" style="2" customWidth="1"/>
    <col min="10500" max="10500" width="3.44140625" style="2" customWidth="1"/>
    <col min="10501" max="10501" width="17.109375" style="2" customWidth="1"/>
    <col min="10502" max="10502" width="15.44140625" style="2" customWidth="1"/>
    <col min="10503" max="10503" width="3.109375" style="2" customWidth="1"/>
    <col min="10504" max="10504" width="0.88671875" style="2" customWidth="1"/>
    <col min="10505" max="10752" width="9.109375" style="2"/>
    <col min="10753" max="10753" width="32" style="2" customWidth="1"/>
    <col min="10754" max="10754" width="15.6640625" style="2" customWidth="1"/>
    <col min="10755" max="10755" width="16.88671875" style="2" customWidth="1"/>
    <col min="10756" max="10756" width="3.44140625" style="2" customWidth="1"/>
    <col min="10757" max="10757" width="17.109375" style="2" customWidth="1"/>
    <col min="10758" max="10758" width="15.44140625" style="2" customWidth="1"/>
    <col min="10759" max="10759" width="3.109375" style="2" customWidth="1"/>
    <col min="10760" max="10760" width="0.88671875" style="2" customWidth="1"/>
    <col min="10761" max="11008" width="9.109375" style="2"/>
    <col min="11009" max="11009" width="32" style="2" customWidth="1"/>
    <col min="11010" max="11010" width="15.6640625" style="2" customWidth="1"/>
    <col min="11011" max="11011" width="16.88671875" style="2" customWidth="1"/>
    <col min="11012" max="11012" width="3.44140625" style="2" customWidth="1"/>
    <col min="11013" max="11013" width="17.109375" style="2" customWidth="1"/>
    <col min="11014" max="11014" width="15.44140625" style="2" customWidth="1"/>
    <col min="11015" max="11015" width="3.109375" style="2" customWidth="1"/>
    <col min="11016" max="11016" width="0.88671875" style="2" customWidth="1"/>
    <col min="11017" max="11264" width="9.109375" style="2"/>
    <col min="11265" max="11265" width="32" style="2" customWidth="1"/>
    <col min="11266" max="11266" width="15.6640625" style="2" customWidth="1"/>
    <col min="11267" max="11267" width="16.88671875" style="2" customWidth="1"/>
    <col min="11268" max="11268" width="3.44140625" style="2" customWidth="1"/>
    <col min="11269" max="11269" width="17.109375" style="2" customWidth="1"/>
    <col min="11270" max="11270" width="15.44140625" style="2" customWidth="1"/>
    <col min="11271" max="11271" width="3.109375" style="2" customWidth="1"/>
    <col min="11272" max="11272" width="0.88671875" style="2" customWidth="1"/>
    <col min="11273" max="11520" width="9.109375" style="2"/>
    <col min="11521" max="11521" width="32" style="2" customWidth="1"/>
    <col min="11522" max="11522" width="15.6640625" style="2" customWidth="1"/>
    <col min="11523" max="11523" width="16.88671875" style="2" customWidth="1"/>
    <col min="11524" max="11524" width="3.44140625" style="2" customWidth="1"/>
    <col min="11525" max="11525" width="17.109375" style="2" customWidth="1"/>
    <col min="11526" max="11526" width="15.44140625" style="2" customWidth="1"/>
    <col min="11527" max="11527" width="3.109375" style="2" customWidth="1"/>
    <col min="11528" max="11528" width="0.88671875" style="2" customWidth="1"/>
    <col min="11529" max="11776" width="9.109375" style="2"/>
    <col min="11777" max="11777" width="32" style="2" customWidth="1"/>
    <col min="11778" max="11778" width="15.6640625" style="2" customWidth="1"/>
    <col min="11779" max="11779" width="16.88671875" style="2" customWidth="1"/>
    <col min="11780" max="11780" width="3.44140625" style="2" customWidth="1"/>
    <col min="11781" max="11781" width="17.109375" style="2" customWidth="1"/>
    <col min="11782" max="11782" width="15.44140625" style="2" customWidth="1"/>
    <col min="11783" max="11783" width="3.109375" style="2" customWidth="1"/>
    <col min="11784" max="11784" width="0.88671875" style="2" customWidth="1"/>
    <col min="11785" max="12032" width="9.109375" style="2"/>
    <col min="12033" max="12033" width="32" style="2" customWidth="1"/>
    <col min="12034" max="12034" width="15.6640625" style="2" customWidth="1"/>
    <col min="12035" max="12035" width="16.88671875" style="2" customWidth="1"/>
    <col min="12036" max="12036" width="3.44140625" style="2" customWidth="1"/>
    <col min="12037" max="12037" width="17.109375" style="2" customWidth="1"/>
    <col min="12038" max="12038" width="15.44140625" style="2" customWidth="1"/>
    <col min="12039" max="12039" width="3.109375" style="2" customWidth="1"/>
    <col min="12040" max="12040" width="0.88671875" style="2" customWidth="1"/>
    <col min="12041" max="12288" width="9.109375" style="2"/>
    <col min="12289" max="12289" width="32" style="2" customWidth="1"/>
    <col min="12290" max="12290" width="15.6640625" style="2" customWidth="1"/>
    <col min="12291" max="12291" width="16.88671875" style="2" customWidth="1"/>
    <col min="12292" max="12292" width="3.44140625" style="2" customWidth="1"/>
    <col min="12293" max="12293" width="17.109375" style="2" customWidth="1"/>
    <col min="12294" max="12294" width="15.44140625" style="2" customWidth="1"/>
    <col min="12295" max="12295" width="3.109375" style="2" customWidth="1"/>
    <col min="12296" max="12296" width="0.88671875" style="2" customWidth="1"/>
    <col min="12297" max="12544" width="9.109375" style="2"/>
    <col min="12545" max="12545" width="32" style="2" customWidth="1"/>
    <col min="12546" max="12546" width="15.6640625" style="2" customWidth="1"/>
    <col min="12547" max="12547" width="16.88671875" style="2" customWidth="1"/>
    <col min="12548" max="12548" width="3.44140625" style="2" customWidth="1"/>
    <col min="12549" max="12549" width="17.109375" style="2" customWidth="1"/>
    <col min="12550" max="12550" width="15.44140625" style="2" customWidth="1"/>
    <col min="12551" max="12551" width="3.109375" style="2" customWidth="1"/>
    <col min="12552" max="12552" width="0.88671875" style="2" customWidth="1"/>
    <col min="12553" max="12800" width="9.109375" style="2"/>
    <col min="12801" max="12801" width="32" style="2" customWidth="1"/>
    <col min="12802" max="12802" width="15.6640625" style="2" customWidth="1"/>
    <col min="12803" max="12803" width="16.88671875" style="2" customWidth="1"/>
    <col min="12804" max="12804" width="3.44140625" style="2" customWidth="1"/>
    <col min="12805" max="12805" width="17.109375" style="2" customWidth="1"/>
    <col min="12806" max="12806" width="15.44140625" style="2" customWidth="1"/>
    <col min="12807" max="12807" width="3.109375" style="2" customWidth="1"/>
    <col min="12808" max="12808" width="0.88671875" style="2" customWidth="1"/>
    <col min="12809" max="13056" width="9.109375" style="2"/>
    <col min="13057" max="13057" width="32" style="2" customWidth="1"/>
    <col min="13058" max="13058" width="15.6640625" style="2" customWidth="1"/>
    <col min="13059" max="13059" width="16.88671875" style="2" customWidth="1"/>
    <col min="13060" max="13060" width="3.44140625" style="2" customWidth="1"/>
    <col min="13061" max="13061" width="17.109375" style="2" customWidth="1"/>
    <col min="13062" max="13062" width="15.44140625" style="2" customWidth="1"/>
    <col min="13063" max="13063" width="3.109375" style="2" customWidth="1"/>
    <col min="13064" max="13064" width="0.88671875" style="2" customWidth="1"/>
    <col min="13065" max="13312" width="9.109375" style="2"/>
    <col min="13313" max="13313" width="32" style="2" customWidth="1"/>
    <col min="13314" max="13314" width="15.6640625" style="2" customWidth="1"/>
    <col min="13315" max="13315" width="16.88671875" style="2" customWidth="1"/>
    <col min="13316" max="13316" width="3.44140625" style="2" customWidth="1"/>
    <col min="13317" max="13317" width="17.109375" style="2" customWidth="1"/>
    <col min="13318" max="13318" width="15.44140625" style="2" customWidth="1"/>
    <col min="13319" max="13319" width="3.109375" style="2" customWidth="1"/>
    <col min="13320" max="13320" width="0.88671875" style="2" customWidth="1"/>
    <col min="13321" max="13568" width="9.109375" style="2"/>
    <col min="13569" max="13569" width="32" style="2" customWidth="1"/>
    <col min="13570" max="13570" width="15.6640625" style="2" customWidth="1"/>
    <col min="13571" max="13571" width="16.88671875" style="2" customWidth="1"/>
    <col min="13572" max="13572" width="3.44140625" style="2" customWidth="1"/>
    <col min="13573" max="13573" width="17.109375" style="2" customWidth="1"/>
    <col min="13574" max="13574" width="15.44140625" style="2" customWidth="1"/>
    <col min="13575" max="13575" width="3.109375" style="2" customWidth="1"/>
    <col min="13576" max="13576" width="0.88671875" style="2" customWidth="1"/>
    <col min="13577" max="13824" width="9.109375" style="2"/>
    <col min="13825" max="13825" width="32" style="2" customWidth="1"/>
    <col min="13826" max="13826" width="15.6640625" style="2" customWidth="1"/>
    <col min="13827" max="13827" width="16.88671875" style="2" customWidth="1"/>
    <col min="13828" max="13828" width="3.44140625" style="2" customWidth="1"/>
    <col min="13829" max="13829" width="17.109375" style="2" customWidth="1"/>
    <col min="13830" max="13830" width="15.44140625" style="2" customWidth="1"/>
    <col min="13831" max="13831" width="3.109375" style="2" customWidth="1"/>
    <col min="13832" max="13832" width="0.88671875" style="2" customWidth="1"/>
    <col min="13833" max="14080" width="9.109375" style="2"/>
    <col min="14081" max="14081" width="32" style="2" customWidth="1"/>
    <col min="14082" max="14082" width="15.6640625" style="2" customWidth="1"/>
    <col min="14083" max="14083" width="16.88671875" style="2" customWidth="1"/>
    <col min="14084" max="14084" width="3.44140625" style="2" customWidth="1"/>
    <col min="14085" max="14085" width="17.109375" style="2" customWidth="1"/>
    <col min="14086" max="14086" width="15.44140625" style="2" customWidth="1"/>
    <col min="14087" max="14087" width="3.109375" style="2" customWidth="1"/>
    <col min="14088" max="14088" width="0.88671875" style="2" customWidth="1"/>
    <col min="14089" max="14336" width="9.109375" style="2"/>
    <col min="14337" max="14337" width="32" style="2" customWidth="1"/>
    <col min="14338" max="14338" width="15.6640625" style="2" customWidth="1"/>
    <col min="14339" max="14339" width="16.88671875" style="2" customWidth="1"/>
    <col min="14340" max="14340" width="3.44140625" style="2" customWidth="1"/>
    <col min="14341" max="14341" width="17.109375" style="2" customWidth="1"/>
    <col min="14342" max="14342" width="15.44140625" style="2" customWidth="1"/>
    <col min="14343" max="14343" width="3.109375" style="2" customWidth="1"/>
    <col min="14344" max="14344" width="0.88671875" style="2" customWidth="1"/>
    <col min="14345" max="14592" width="9.109375" style="2"/>
    <col min="14593" max="14593" width="32" style="2" customWidth="1"/>
    <col min="14594" max="14594" width="15.6640625" style="2" customWidth="1"/>
    <col min="14595" max="14595" width="16.88671875" style="2" customWidth="1"/>
    <col min="14596" max="14596" width="3.44140625" style="2" customWidth="1"/>
    <col min="14597" max="14597" width="17.109375" style="2" customWidth="1"/>
    <col min="14598" max="14598" width="15.44140625" style="2" customWidth="1"/>
    <col min="14599" max="14599" width="3.109375" style="2" customWidth="1"/>
    <col min="14600" max="14600" width="0.88671875" style="2" customWidth="1"/>
    <col min="14601" max="14848" width="9.109375" style="2"/>
    <col min="14849" max="14849" width="32" style="2" customWidth="1"/>
    <col min="14850" max="14850" width="15.6640625" style="2" customWidth="1"/>
    <col min="14851" max="14851" width="16.88671875" style="2" customWidth="1"/>
    <col min="14852" max="14852" width="3.44140625" style="2" customWidth="1"/>
    <col min="14853" max="14853" width="17.109375" style="2" customWidth="1"/>
    <col min="14854" max="14854" width="15.44140625" style="2" customWidth="1"/>
    <col min="14855" max="14855" width="3.109375" style="2" customWidth="1"/>
    <col min="14856" max="14856" width="0.88671875" style="2" customWidth="1"/>
    <col min="14857" max="15104" width="9.109375" style="2"/>
    <col min="15105" max="15105" width="32" style="2" customWidth="1"/>
    <col min="15106" max="15106" width="15.6640625" style="2" customWidth="1"/>
    <col min="15107" max="15107" width="16.88671875" style="2" customWidth="1"/>
    <col min="15108" max="15108" width="3.44140625" style="2" customWidth="1"/>
    <col min="15109" max="15109" width="17.109375" style="2" customWidth="1"/>
    <col min="15110" max="15110" width="15.44140625" style="2" customWidth="1"/>
    <col min="15111" max="15111" width="3.109375" style="2" customWidth="1"/>
    <col min="15112" max="15112" width="0.88671875" style="2" customWidth="1"/>
    <col min="15113" max="15360" width="9.109375" style="2"/>
    <col min="15361" max="15361" width="32" style="2" customWidth="1"/>
    <col min="15362" max="15362" width="15.6640625" style="2" customWidth="1"/>
    <col min="15363" max="15363" width="16.88671875" style="2" customWidth="1"/>
    <col min="15364" max="15364" width="3.44140625" style="2" customWidth="1"/>
    <col min="15365" max="15365" width="17.109375" style="2" customWidth="1"/>
    <col min="15366" max="15366" width="15.44140625" style="2" customWidth="1"/>
    <col min="15367" max="15367" width="3.109375" style="2" customWidth="1"/>
    <col min="15368" max="15368" width="0.88671875" style="2" customWidth="1"/>
    <col min="15369" max="15616" width="9.109375" style="2"/>
    <col min="15617" max="15617" width="32" style="2" customWidth="1"/>
    <col min="15618" max="15618" width="15.6640625" style="2" customWidth="1"/>
    <col min="15619" max="15619" width="16.88671875" style="2" customWidth="1"/>
    <col min="15620" max="15620" width="3.44140625" style="2" customWidth="1"/>
    <col min="15621" max="15621" width="17.109375" style="2" customWidth="1"/>
    <col min="15622" max="15622" width="15.44140625" style="2" customWidth="1"/>
    <col min="15623" max="15623" width="3.109375" style="2" customWidth="1"/>
    <col min="15624" max="15624" width="0.88671875" style="2" customWidth="1"/>
    <col min="15625" max="15872" width="9.109375" style="2"/>
    <col min="15873" max="15873" width="32" style="2" customWidth="1"/>
    <col min="15874" max="15874" width="15.6640625" style="2" customWidth="1"/>
    <col min="15875" max="15875" width="16.88671875" style="2" customWidth="1"/>
    <col min="15876" max="15876" width="3.44140625" style="2" customWidth="1"/>
    <col min="15877" max="15877" width="17.109375" style="2" customWidth="1"/>
    <col min="15878" max="15878" width="15.44140625" style="2" customWidth="1"/>
    <col min="15879" max="15879" width="3.109375" style="2" customWidth="1"/>
    <col min="15880" max="15880" width="0.88671875" style="2" customWidth="1"/>
    <col min="15881" max="16128" width="9.109375" style="2"/>
    <col min="16129" max="16129" width="32" style="2" customWidth="1"/>
    <col min="16130" max="16130" width="15.6640625" style="2" customWidth="1"/>
    <col min="16131" max="16131" width="16.88671875" style="2" customWidth="1"/>
    <col min="16132" max="16132" width="3.44140625" style="2" customWidth="1"/>
    <col min="16133" max="16133" width="17.109375" style="2" customWidth="1"/>
    <col min="16134" max="16134" width="15.44140625" style="2" customWidth="1"/>
    <col min="16135" max="16135" width="3.109375" style="2" customWidth="1"/>
    <col min="16136" max="16136" width="0.88671875" style="2" customWidth="1"/>
    <col min="16137" max="16384" width="9.109375" style="2"/>
  </cols>
  <sheetData>
    <row r="1" spans="1:14" ht="21" x14ac:dyDescent="0.4">
      <c r="A1" s="1" t="s">
        <v>195</v>
      </c>
      <c r="B1" s="1"/>
      <c r="C1" s="1"/>
      <c r="D1" s="1"/>
      <c r="E1" s="1"/>
      <c r="F1" s="1"/>
    </row>
    <row r="2" spans="1:14" ht="21" x14ac:dyDescent="0.4">
      <c r="A2" s="1" t="s">
        <v>228</v>
      </c>
      <c r="B2" s="1"/>
      <c r="C2" s="1"/>
      <c r="D2" s="1"/>
      <c r="E2" s="1"/>
      <c r="F2" s="1"/>
    </row>
    <row r="3" spans="1:14" ht="21" x14ac:dyDescent="0.4">
      <c r="A3" s="1" t="s">
        <v>1</v>
      </c>
      <c r="B3" s="1"/>
      <c r="C3" s="1"/>
      <c r="D3" s="1"/>
      <c r="E3" s="1"/>
      <c r="F3" s="1"/>
    </row>
    <row r="5" spans="1:14" ht="17.399999999999999" x14ac:dyDescent="0.3">
      <c r="A5" s="3" t="s">
        <v>229</v>
      </c>
      <c r="B5" s="3"/>
      <c r="C5" s="3"/>
      <c r="D5" s="3"/>
      <c r="E5" s="3"/>
      <c r="F5" s="3"/>
    </row>
    <row r="6" spans="1:14" ht="17.399999999999999" x14ac:dyDescent="0.3">
      <c r="A6" s="3" t="s">
        <v>3</v>
      </c>
      <c r="B6" s="3"/>
      <c r="C6" s="3"/>
      <c r="D6" s="3"/>
      <c r="E6" s="3"/>
      <c r="F6" s="3"/>
    </row>
    <row r="7" spans="1:14" ht="15" x14ac:dyDescent="0.25">
      <c r="A7" s="4" t="s">
        <v>4</v>
      </c>
      <c r="B7" s="4"/>
      <c r="C7" s="4"/>
      <c r="D7" s="4"/>
      <c r="E7" s="4"/>
      <c r="F7" s="4"/>
      <c r="G7" s="5"/>
      <c r="H7" s="5"/>
      <c r="I7" s="5"/>
      <c r="J7" s="5"/>
      <c r="K7" s="5"/>
      <c r="L7" s="5"/>
      <c r="M7" s="5"/>
      <c r="N7" s="5"/>
    </row>
    <row r="8" spans="1:14" ht="15" x14ac:dyDescent="0.25">
      <c r="A8" s="5"/>
      <c r="B8" s="5"/>
      <c r="C8" s="5"/>
      <c r="D8" s="5"/>
      <c r="E8" s="5"/>
      <c r="F8" s="5"/>
    </row>
    <row r="9" spans="1:14" ht="15.6" x14ac:dyDescent="0.3">
      <c r="A9" s="6"/>
      <c r="B9" s="6"/>
      <c r="C9" s="7" t="s">
        <v>5</v>
      </c>
      <c r="D9" s="8"/>
      <c r="E9" s="6"/>
      <c r="F9" s="7" t="s">
        <v>5</v>
      </c>
      <c r="G9" s="9"/>
      <c r="H9" s="22"/>
    </row>
    <row r="10" spans="1:14" ht="15.6" x14ac:dyDescent="0.3">
      <c r="A10" s="10" t="s">
        <v>6</v>
      </c>
      <c r="B10" s="11" t="s">
        <v>7</v>
      </c>
      <c r="C10" s="12" t="s">
        <v>8</v>
      </c>
      <c r="D10" s="13"/>
      <c r="E10" s="11" t="s">
        <v>9</v>
      </c>
      <c r="F10" s="12" t="s">
        <v>8</v>
      </c>
      <c r="G10" s="14"/>
      <c r="H10" s="22"/>
    </row>
    <row r="11" spans="1:14" x14ac:dyDescent="0.25">
      <c r="A11" s="66"/>
      <c r="B11" s="66"/>
      <c r="C11" s="22"/>
      <c r="D11" s="22"/>
      <c r="E11" s="66"/>
      <c r="F11" s="372"/>
      <c r="G11" s="202"/>
      <c r="H11" s="372"/>
      <c r="I11" s="373"/>
    </row>
    <row r="12" spans="1:14" ht="15.6" x14ac:dyDescent="0.3">
      <c r="A12" s="15" t="s">
        <v>198</v>
      </c>
      <c r="B12" s="24">
        <v>1872</v>
      </c>
      <c r="C12" s="25">
        <f>(B12/B$73)*100</f>
        <v>12.534315366588549</v>
      </c>
      <c r="D12" s="64" t="s">
        <v>11</v>
      </c>
      <c r="E12" s="182">
        <v>19429541</v>
      </c>
      <c r="F12" s="374">
        <f>(E12/E$73)*100</f>
        <v>11.661816754822901</v>
      </c>
      <c r="G12" s="279" t="s">
        <v>11</v>
      </c>
      <c r="H12" s="372"/>
      <c r="I12" s="373"/>
    </row>
    <row r="13" spans="1:14" ht="15.6" x14ac:dyDescent="0.3">
      <c r="A13" s="15"/>
      <c r="B13" s="24"/>
      <c r="C13" s="25"/>
      <c r="D13" s="64"/>
      <c r="E13" s="21"/>
      <c r="F13" s="374"/>
      <c r="G13" s="279"/>
      <c r="H13" s="372"/>
      <c r="I13" s="373"/>
    </row>
    <row r="14" spans="1:14" ht="15.6" x14ac:dyDescent="0.3">
      <c r="A14" s="15" t="s">
        <v>10</v>
      </c>
      <c r="B14" s="24">
        <f>SUM(B15:B17)</f>
        <v>810</v>
      </c>
      <c r="C14" s="25">
        <f>(B14/B$73)*100</f>
        <v>5.4235018413123539</v>
      </c>
      <c r="D14" s="64"/>
      <c r="E14" s="187">
        <f>SUM(E15:E17)</f>
        <v>16795189</v>
      </c>
      <c r="F14" s="374">
        <f>(E14/E$73)*100</f>
        <v>10.080650720499126</v>
      </c>
      <c r="G14" s="279"/>
      <c r="H14" s="372"/>
      <c r="I14" s="373"/>
    </row>
    <row r="15" spans="1:14" ht="15" x14ac:dyDescent="0.25">
      <c r="A15" s="134" t="s">
        <v>80</v>
      </c>
      <c r="B15" s="16">
        <v>183</v>
      </c>
      <c r="C15" s="17">
        <f>(B15/B$73)*100</f>
        <v>1.2253096752594577</v>
      </c>
      <c r="D15" s="18"/>
      <c r="E15" s="21">
        <v>1996040</v>
      </c>
      <c r="F15" s="198">
        <f>(E15/E$73)*100</f>
        <v>1.1980443961747065</v>
      </c>
      <c r="G15" s="202"/>
      <c r="H15" s="372"/>
      <c r="I15" s="373"/>
    </row>
    <row r="16" spans="1:14" ht="15" x14ac:dyDescent="0.25">
      <c r="A16" s="134" t="s">
        <v>199</v>
      </c>
      <c r="B16" s="16">
        <v>593</v>
      </c>
      <c r="C16" s="17">
        <f>(B16/B$73)*100</f>
        <v>3.9705390023434886</v>
      </c>
      <c r="D16" s="18"/>
      <c r="E16" s="21">
        <v>14151458</v>
      </c>
      <c r="F16" s="198">
        <f>(E16/E$73)*100</f>
        <v>8.4938553108162758</v>
      </c>
      <c r="G16" s="202"/>
      <c r="H16" s="372"/>
      <c r="I16" s="373"/>
    </row>
    <row r="17" spans="1:9" ht="15" x14ac:dyDescent="0.25">
      <c r="A17" s="134" t="s">
        <v>230</v>
      </c>
      <c r="B17" s="16">
        <f>29+5</f>
        <v>34</v>
      </c>
      <c r="C17" s="17">
        <f>(B17/B$73)*100</f>
        <v>0.22765316370940741</v>
      </c>
      <c r="D17" s="18"/>
      <c r="E17" s="21">
        <f>280171+367520</f>
        <v>647691</v>
      </c>
      <c r="F17" s="198">
        <f>(E17/E$73)*100</f>
        <v>0.38875101350814201</v>
      </c>
      <c r="G17" s="202"/>
      <c r="H17" s="372"/>
      <c r="I17" s="373"/>
    </row>
    <row r="18" spans="1:9" x14ac:dyDescent="0.25">
      <c r="A18" s="66"/>
      <c r="B18" s="375"/>
      <c r="C18" s="67"/>
      <c r="D18" s="22"/>
      <c r="E18" s="375"/>
      <c r="F18" s="376"/>
      <c r="G18" s="202"/>
      <c r="H18" s="372"/>
      <c r="I18" s="373"/>
    </row>
    <row r="19" spans="1:9" ht="15.6" x14ac:dyDescent="0.3">
      <c r="A19" s="15" t="s">
        <v>14</v>
      </c>
      <c r="B19" s="24">
        <f>SUM(B20:B23)</f>
        <v>243</v>
      </c>
      <c r="C19" s="25">
        <f>(B19/B$73)*100</f>
        <v>1.6270505523937062</v>
      </c>
      <c r="D19" s="64"/>
      <c r="E19" s="187">
        <f>SUM(E20:E23)</f>
        <v>1845152</v>
      </c>
      <c r="F19" s="374">
        <f>(E19/E$73)*100</f>
        <v>1.1074798168827038</v>
      </c>
      <c r="G19" s="279"/>
      <c r="H19" s="372"/>
      <c r="I19" s="373"/>
    </row>
    <row r="20" spans="1:9" ht="15" x14ac:dyDescent="0.25">
      <c r="A20" s="134" t="s">
        <v>124</v>
      </c>
      <c r="B20" s="16">
        <v>26</v>
      </c>
      <c r="C20" s="17">
        <f>(B20/B$73)*100</f>
        <v>0.17408771342484097</v>
      </c>
      <c r="D20" s="18"/>
      <c r="E20" s="21">
        <v>175748</v>
      </c>
      <c r="F20" s="198">
        <f>(E20/E$73)*100</f>
        <v>0.10548581518351953</v>
      </c>
      <c r="G20" s="202"/>
      <c r="H20" s="372"/>
      <c r="I20" s="373"/>
    </row>
    <row r="21" spans="1:9" ht="15" x14ac:dyDescent="0.25">
      <c r="A21" s="134" t="s">
        <v>125</v>
      </c>
      <c r="B21" s="134">
        <v>67</v>
      </c>
      <c r="C21" s="17">
        <f>(B21/B$73)*100</f>
        <v>0.44861064613324403</v>
      </c>
      <c r="D21" s="18"/>
      <c r="E21" s="21">
        <v>488835</v>
      </c>
      <c r="F21" s="198">
        <f>(E21/E$73)*100</f>
        <v>0.2934039560349806</v>
      </c>
      <c r="G21" s="202"/>
      <c r="H21" s="372"/>
      <c r="I21" s="373"/>
    </row>
    <row r="22" spans="1:9" ht="15" x14ac:dyDescent="0.25">
      <c r="A22" s="134" t="s">
        <v>126</v>
      </c>
      <c r="B22" s="134">
        <v>111</v>
      </c>
      <c r="C22" s="17">
        <f>(B22/B$73)*100</f>
        <v>0.74322062269835953</v>
      </c>
      <c r="D22" s="18"/>
      <c r="E22" s="21">
        <v>892190</v>
      </c>
      <c r="F22" s="198">
        <f>(E22/E$73)*100</f>
        <v>0.53550190869076342</v>
      </c>
      <c r="G22" s="202"/>
      <c r="H22" s="372"/>
      <c r="I22" s="373"/>
    </row>
    <row r="23" spans="1:9" ht="15" x14ac:dyDescent="0.25">
      <c r="A23" s="134" t="s">
        <v>127</v>
      </c>
      <c r="B23" s="16">
        <v>39</v>
      </c>
      <c r="C23" s="17">
        <f>(B23/B$73)*100</f>
        <v>0.26113157013726146</v>
      </c>
      <c r="D23" s="18"/>
      <c r="E23" s="21">
        <v>288379</v>
      </c>
      <c r="F23" s="198">
        <f>(E23/E$73)*100</f>
        <v>0.17308813697344025</v>
      </c>
      <c r="G23" s="202"/>
      <c r="H23" s="372"/>
      <c r="I23" s="373"/>
    </row>
    <row r="24" spans="1:9" x14ac:dyDescent="0.25">
      <c r="A24" s="66"/>
      <c r="B24" s="375"/>
      <c r="C24" s="67"/>
      <c r="D24" s="22"/>
      <c r="E24" s="375"/>
      <c r="F24" s="376"/>
      <c r="G24" s="202"/>
      <c r="H24" s="372"/>
      <c r="I24" s="373"/>
    </row>
    <row r="25" spans="1:9" ht="15.6" x14ac:dyDescent="0.3">
      <c r="A25" s="15" t="s">
        <v>98</v>
      </c>
      <c r="B25" s="24">
        <f>SUM(B26:B31)</f>
        <v>3672</v>
      </c>
      <c r="C25" s="25">
        <f t="shared" ref="C25:C31" si="0">(B25/B$73)*100</f>
        <v>24.586541680616001</v>
      </c>
      <c r="D25" s="64"/>
      <c r="E25" s="187">
        <f>SUM(E26:E31)</f>
        <v>36762184</v>
      </c>
      <c r="F25" s="374">
        <f t="shared" ref="F25:F31" si="1">(E25/E$73)*100</f>
        <v>22.065053071252809</v>
      </c>
      <c r="G25" s="279"/>
      <c r="H25" s="372"/>
      <c r="I25" s="373"/>
    </row>
    <row r="26" spans="1:9" ht="15" customHeight="1" x14ac:dyDescent="0.3">
      <c r="A26" s="134" t="s">
        <v>102</v>
      </c>
      <c r="B26" s="16">
        <v>301</v>
      </c>
      <c r="C26" s="17">
        <f t="shared" si="0"/>
        <v>2.0154000669568131</v>
      </c>
      <c r="D26" s="64"/>
      <c r="E26" s="21">
        <v>1929204</v>
      </c>
      <c r="F26" s="198">
        <f t="shared" si="1"/>
        <v>1.157928719503531</v>
      </c>
      <c r="G26" s="279"/>
      <c r="H26" s="372"/>
      <c r="I26" s="373"/>
    </row>
    <row r="27" spans="1:9" ht="15" customHeight="1" x14ac:dyDescent="0.3">
      <c r="A27" s="134" t="s">
        <v>103</v>
      </c>
      <c r="B27" s="16">
        <v>678</v>
      </c>
      <c r="C27" s="17">
        <f t="shared" si="0"/>
        <v>4.539671911617007</v>
      </c>
      <c r="D27" s="64"/>
      <c r="E27" s="21">
        <v>6039681</v>
      </c>
      <c r="F27" s="198">
        <f t="shared" si="1"/>
        <v>3.6250806480495621</v>
      </c>
      <c r="G27" s="279"/>
      <c r="H27" s="372"/>
      <c r="I27" s="373"/>
    </row>
    <row r="28" spans="1:9" ht="15" customHeight="1" x14ac:dyDescent="0.3">
      <c r="A28" s="134" t="s">
        <v>104</v>
      </c>
      <c r="B28" s="16">
        <v>267</v>
      </c>
      <c r="C28" s="17">
        <f t="shared" si="0"/>
        <v>1.7877469032474054</v>
      </c>
      <c r="D28" s="64"/>
      <c r="E28" s="21">
        <v>1738660</v>
      </c>
      <c r="F28" s="198">
        <f t="shared" si="1"/>
        <v>1.0435621880589143</v>
      </c>
      <c r="G28" s="279"/>
      <c r="H28" s="372"/>
      <c r="I28" s="373"/>
    </row>
    <row r="29" spans="1:9" ht="15" customHeight="1" x14ac:dyDescent="0.3">
      <c r="A29" s="134" t="s">
        <v>105</v>
      </c>
      <c r="B29" s="16">
        <v>781</v>
      </c>
      <c r="C29" s="17">
        <f t="shared" si="0"/>
        <v>5.2293270840307997</v>
      </c>
      <c r="D29" s="64"/>
      <c r="E29" s="21">
        <v>9031243</v>
      </c>
      <c r="F29" s="198">
        <f t="shared" si="1"/>
        <v>5.4206479161950885</v>
      </c>
      <c r="G29" s="279"/>
      <c r="H29" s="372"/>
      <c r="I29" s="373"/>
    </row>
    <row r="30" spans="1:9" ht="15" customHeight="1" x14ac:dyDescent="0.25">
      <c r="A30" s="134" t="s">
        <v>202</v>
      </c>
      <c r="B30" s="16">
        <v>279</v>
      </c>
      <c r="C30" s="17">
        <f t="shared" si="0"/>
        <v>1.8680950786742552</v>
      </c>
      <c r="D30" s="18"/>
      <c r="E30" s="21">
        <v>2374086</v>
      </c>
      <c r="F30" s="198">
        <f t="shared" si="1"/>
        <v>1.4249516183727904</v>
      </c>
      <c r="G30" s="282"/>
      <c r="H30" s="372"/>
      <c r="I30" s="373"/>
    </row>
    <row r="31" spans="1:9" ht="15" customHeight="1" x14ac:dyDescent="0.25">
      <c r="A31" s="134" t="s">
        <v>107</v>
      </c>
      <c r="B31" s="16">
        <v>1366</v>
      </c>
      <c r="C31" s="17">
        <f t="shared" si="0"/>
        <v>9.1463006360897214</v>
      </c>
      <c r="D31" s="18"/>
      <c r="E31" s="21">
        <v>15649310</v>
      </c>
      <c r="F31" s="198">
        <f t="shared" si="1"/>
        <v>9.3928819810729234</v>
      </c>
      <c r="G31" s="282"/>
      <c r="H31" s="372"/>
      <c r="I31" s="373"/>
    </row>
    <row r="32" spans="1:9" x14ac:dyDescent="0.25">
      <c r="A32" s="66"/>
      <c r="B32" s="375"/>
      <c r="C32" s="67"/>
      <c r="D32" s="22"/>
      <c r="E32" s="375"/>
      <c r="F32" s="376"/>
      <c r="G32" s="202"/>
      <c r="H32" s="372"/>
      <c r="I32" s="373"/>
    </row>
    <row r="33" spans="1:14" ht="15.6" x14ac:dyDescent="0.3">
      <c r="A33" s="15" t="s">
        <v>203</v>
      </c>
      <c r="B33" s="24">
        <f>SUM(B34:B37)</f>
        <v>1380</v>
      </c>
      <c r="C33" s="25">
        <f>(B33/B$73)*100</f>
        <v>9.2400401740877136</v>
      </c>
      <c r="D33" s="64"/>
      <c r="E33" s="187">
        <f>SUM(E34:E37)</f>
        <v>22627691</v>
      </c>
      <c r="F33" s="374">
        <f>(E33/E$73)*100</f>
        <v>13.581380333521794</v>
      </c>
      <c r="G33" s="279"/>
      <c r="H33" s="372"/>
      <c r="I33" s="373"/>
    </row>
    <row r="34" spans="1:14" ht="15.6" x14ac:dyDescent="0.3">
      <c r="A34" s="134" t="s">
        <v>204</v>
      </c>
      <c r="B34" s="16">
        <v>12</v>
      </c>
      <c r="C34" s="17">
        <f>(B34/B$73)*100</f>
        <v>8.0348175426849688E-2</v>
      </c>
      <c r="D34" s="64"/>
      <c r="E34" s="21">
        <v>111053</v>
      </c>
      <c r="F34" s="198">
        <f>(E34/E$73)*100</f>
        <v>6.6655189439284626E-2</v>
      </c>
      <c r="G34" s="279"/>
      <c r="H34" s="372"/>
      <c r="I34" s="373"/>
    </row>
    <row r="35" spans="1:14" ht="15" x14ac:dyDescent="0.25">
      <c r="A35" s="134" t="s">
        <v>205</v>
      </c>
      <c r="B35" s="16">
        <f>26+7</f>
        <v>33</v>
      </c>
      <c r="C35" s="17">
        <f>(B35/B$73)*100</f>
        <v>0.22095748242383662</v>
      </c>
      <c r="D35" s="18"/>
      <c r="E35" s="21">
        <f>229070+29920</f>
        <v>258990</v>
      </c>
      <c r="F35" s="198">
        <f>(E35/E$73)*100</f>
        <v>0.15544854720611173</v>
      </c>
      <c r="G35" s="282"/>
      <c r="H35" s="372"/>
      <c r="I35" s="373"/>
    </row>
    <row r="36" spans="1:14" ht="15" x14ac:dyDescent="0.25">
      <c r="A36" s="134" t="s">
        <v>206</v>
      </c>
      <c r="B36" s="16">
        <v>62</v>
      </c>
      <c r="C36" s="17">
        <f>(B36/B$73)*100</f>
        <v>0.41513223970538998</v>
      </c>
      <c r="D36" s="18"/>
      <c r="E36" s="21">
        <v>704995</v>
      </c>
      <c r="F36" s="198">
        <f>(E36/E$73)*100</f>
        <v>0.42314548259613394</v>
      </c>
      <c r="G36" s="282"/>
      <c r="H36" s="372"/>
      <c r="I36" s="373"/>
    </row>
    <row r="37" spans="1:14" ht="15" x14ac:dyDescent="0.25">
      <c r="A37" s="134" t="s">
        <v>207</v>
      </c>
      <c r="B37" s="16">
        <f>1273</f>
        <v>1273</v>
      </c>
      <c r="C37" s="17">
        <f>(B37/B$73)*100</f>
        <v>8.523602276531637</v>
      </c>
      <c r="D37" s="18"/>
      <c r="E37" s="21">
        <f>21552653</f>
        <v>21552653</v>
      </c>
      <c r="F37" s="17">
        <f>(E37/E$73)*100</f>
        <v>12.936131114280263</v>
      </c>
      <c r="G37" s="20"/>
      <c r="H37" s="22"/>
    </row>
    <row r="38" spans="1:14" x14ac:dyDescent="0.25">
      <c r="A38" s="209" t="s">
        <v>108</v>
      </c>
      <c r="B38" s="209"/>
      <c r="C38" s="209"/>
      <c r="D38" s="209"/>
      <c r="E38" s="209"/>
      <c r="F38" s="209"/>
      <c r="G38" s="209"/>
      <c r="H38" s="377"/>
      <c r="I38" s="377"/>
    </row>
    <row r="39" spans="1:14" x14ac:dyDescent="0.25">
      <c r="H39" s="22"/>
    </row>
    <row r="40" spans="1:14" ht="15" customHeight="1" x14ac:dyDescent="0.25">
      <c r="H40" s="22"/>
    </row>
    <row r="41" spans="1:14" ht="15" customHeight="1" x14ac:dyDescent="0.25">
      <c r="H41" s="22"/>
    </row>
    <row r="42" spans="1:14" ht="15" customHeight="1" x14ac:dyDescent="0.25">
      <c r="H42" s="22"/>
    </row>
    <row r="43" spans="1:14" ht="15" customHeight="1" x14ac:dyDescent="0.3">
      <c r="A43" s="6"/>
      <c r="B43" s="6"/>
      <c r="C43" s="7" t="s">
        <v>5</v>
      </c>
      <c r="D43" s="8"/>
      <c r="E43" s="6"/>
      <c r="F43" s="7" t="s">
        <v>5</v>
      </c>
      <c r="G43" s="9"/>
      <c r="H43" s="22"/>
    </row>
    <row r="44" spans="1:14" ht="15" customHeight="1" x14ac:dyDescent="0.3">
      <c r="A44" s="10" t="s">
        <v>6</v>
      </c>
      <c r="B44" s="11" t="s">
        <v>7</v>
      </c>
      <c r="C44" s="12" t="s">
        <v>8</v>
      </c>
      <c r="D44" s="13"/>
      <c r="E44" s="11" t="s">
        <v>9</v>
      </c>
      <c r="F44" s="12" t="s">
        <v>8</v>
      </c>
      <c r="G44" s="14"/>
      <c r="H44" s="22"/>
    </row>
    <row r="45" spans="1:14" ht="15" customHeight="1" x14ac:dyDescent="0.3">
      <c r="A45" s="15"/>
      <c r="B45" s="24"/>
      <c r="C45" s="25"/>
      <c r="D45" s="64"/>
      <c r="E45" s="187"/>
      <c r="F45" s="25"/>
      <c r="G45" s="183"/>
      <c r="H45" s="22"/>
    </row>
    <row r="46" spans="1:14" ht="15" customHeight="1" x14ac:dyDescent="0.3">
      <c r="A46" s="15" t="s">
        <v>109</v>
      </c>
      <c r="B46" s="24">
        <f>SUM(B47:B55)</f>
        <v>5111</v>
      </c>
      <c r="C46" s="25">
        <f t="shared" ref="C46:C55" si="2">(B46/B$73)*100</f>
        <v>34.221627050552392</v>
      </c>
      <c r="D46" s="64" t="s">
        <v>11</v>
      </c>
      <c r="E46" s="182">
        <f>SUM(E47:E55)</f>
        <v>52063194</v>
      </c>
      <c r="F46" s="25">
        <f t="shared" ref="F46:F55" si="3">(E46/E$73)*100</f>
        <v>31.248881695084567</v>
      </c>
      <c r="G46" s="279" t="s">
        <v>11</v>
      </c>
      <c r="H46" s="18"/>
      <c r="I46" s="5"/>
      <c r="J46" s="5"/>
      <c r="K46" s="5"/>
      <c r="L46" s="5"/>
      <c r="M46" s="5"/>
      <c r="N46" s="5"/>
    </row>
    <row r="47" spans="1:14" ht="15" customHeight="1" x14ac:dyDescent="0.25">
      <c r="A47" s="134" t="s">
        <v>111</v>
      </c>
      <c r="B47" s="134">
        <v>201</v>
      </c>
      <c r="C47" s="17">
        <f t="shared" si="2"/>
        <v>1.3458319383997321</v>
      </c>
      <c r="D47" s="18"/>
      <c r="E47" s="21">
        <v>1918112</v>
      </c>
      <c r="F47" s="17">
        <f t="shared" si="3"/>
        <v>1.1512711833607838</v>
      </c>
      <c r="G47" s="23"/>
      <c r="H47" s="22"/>
    </row>
    <row r="48" spans="1:14" ht="15" customHeight="1" x14ac:dyDescent="0.25">
      <c r="A48" s="134" t="s">
        <v>113</v>
      </c>
      <c r="B48" s="134">
        <v>132</v>
      </c>
      <c r="C48" s="17">
        <f t="shared" si="2"/>
        <v>0.88382992969534646</v>
      </c>
      <c r="D48" s="18"/>
      <c r="E48" s="21">
        <v>1292596</v>
      </c>
      <c r="F48" s="17">
        <f t="shared" si="3"/>
        <v>0.77582984024260082</v>
      </c>
      <c r="G48" s="23"/>
      <c r="H48" s="22"/>
    </row>
    <row r="49" spans="1:8" ht="15" x14ac:dyDescent="0.25">
      <c r="A49" s="134" t="s">
        <v>231</v>
      </c>
      <c r="B49" s="16">
        <v>4214</v>
      </c>
      <c r="C49" s="17">
        <f t="shared" si="2"/>
        <v>28.215600937395379</v>
      </c>
      <c r="D49" s="18"/>
      <c r="E49" s="21">
        <v>44345874</v>
      </c>
      <c r="F49" s="17">
        <f t="shared" si="3"/>
        <v>26.61686431092043</v>
      </c>
      <c r="G49" s="23"/>
      <c r="H49" s="22"/>
    </row>
    <row r="50" spans="1:8" ht="15" x14ac:dyDescent="0.25">
      <c r="A50" s="134" t="s">
        <v>232</v>
      </c>
      <c r="B50" s="16">
        <v>97</v>
      </c>
      <c r="C50" s="17">
        <f t="shared" si="2"/>
        <v>0.64948108470036825</v>
      </c>
      <c r="D50" s="18"/>
      <c r="E50" s="21">
        <v>805502</v>
      </c>
      <c r="F50" s="17">
        <f t="shared" si="3"/>
        <v>0.48347085088851849</v>
      </c>
      <c r="G50" s="23"/>
      <c r="H50" s="22"/>
    </row>
    <row r="51" spans="1:8" ht="15" x14ac:dyDescent="0.25">
      <c r="A51" s="134" t="s">
        <v>208</v>
      </c>
      <c r="B51" s="134">
        <v>346</v>
      </c>
      <c r="C51" s="17">
        <f t="shared" si="2"/>
        <v>2.3167057248074991</v>
      </c>
      <c r="D51" s="18"/>
      <c r="E51" s="21">
        <v>2967032</v>
      </c>
      <c r="F51" s="17">
        <f t="shared" si="3"/>
        <v>1.7808441017569947</v>
      </c>
      <c r="G51" s="23"/>
      <c r="H51" s="22"/>
    </row>
    <row r="52" spans="1:8" ht="15" x14ac:dyDescent="0.25">
      <c r="A52" s="134" t="s">
        <v>233</v>
      </c>
      <c r="B52" s="134">
        <v>14</v>
      </c>
      <c r="C52" s="17">
        <f t="shared" si="2"/>
        <v>9.3739537997991298E-2</v>
      </c>
      <c r="D52" s="138"/>
      <c r="E52" s="21">
        <v>110177</v>
      </c>
      <c r="F52" s="17">
        <f t="shared" si="3"/>
        <v>6.6129404940452413E-2</v>
      </c>
      <c r="G52" s="378"/>
      <c r="H52" s="22"/>
    </row>
    <row r="53" spans="1:8" ht="15" x14ac:dyDescent="0.25">
      <c r="A53" s="134" t="s">
        <v>120</v>
      </c>
      <c r="B53" s="134">
        <v>27</v>
      </c>
      <c r="C53" s="17">
        <f t="shared" si="2"/>
        <v>0.18078339471041177</v>
      </c>
      <c r="D53" s="138"/>
      <c r="E53" s="21">
        <v>192040</v>
      </c>
      <c r="F53" s="17">
        <f t="shared" si="3"/>
        <v>0.11526444652481445</v>
      </c>
      <c r="G53" s="378"/>
      <c r="H53" s="22"/>
    </row>
    <row r="54" spans="1:8" ht="15" x14ac:dyDescent="0.25">
      <c r="A54" s="134" t="s">
        <v>121</v>
      </c>
      <c r="B54" s="134">
        <v>61</v>
      </c>
      <c r="C54" s="17">
        <f t="shared" si="2"/>
        <v>0.40843655841981918</v>
      </c>
      <c r="D54" s="18"/>
      <c r="E54" s="21">
        <v>288910</v>
      </c>
      <c r="F54" s="17">
        <f t="shared" si="3"/>
        <v>0.17340684881006113</v>
      </c>
      <c r="G54" s="23"/>
      <c r="H54" s="22"/>
    </row>
    <row r="55" spans="1:8" ht="15" x14ac:dyDescent="0.25">
      <c r="A55" s="134" t="s">
        <v>109</v>
      </c>
      <c r="B55" s="16">
        <f>2+4+9+4</f>
        <v>19</v>
      </c>
      <c r="C55" s="17">
        <f t="shared" si="2"/>
        <v>0.12721794442584533</v>
      </c>
      <c r="D55" s="18"/>
      <c r="E55" s="21">
        <f>20885+54255+49401+18410</f>
        <v>142951</v>
      </c>
      <c r="F55" s="17">
        <f t="shared" si="3"/>
        <v>8.5800707639912266E-2</v>
      </c>
      <c r="G55" s="23"/>
      <c r="H55" s="22"/>
    </row>
    <row r="56" spans="1:8" x14ac:dyDescent="0.25">
      <c r="A56" s="66"/>
      <c r="B56" s="66"/>
      <c r="C56" s="67"/>
      <c r="D56" s="22"/>
      <c r="E56" s="210"/>
      <c r="F56" s="67"/>
      <c r="G56" s="23"/>
      <c r="H56" s="22"/>
    </row>
    <row r="57" spans="1:8" ht="15.6" x14ac:dyDescent="0.3">
      <c r="A57" s="15" t="s">
        <v>15</v>
      </c>
      <c r="B57" s="24">
        <f>SUM(B58:B60)</f>
        <v>499</v>
      </c>
      <c r="C57" s="25">
        <f>(B57/B$73)*100</f>
        <v>3.3411449614998325</v>
      </c>
      <c r="D57" s="64"/>
      <c r="E57" s="187">
        <f>SUM(E58:E60)</f>
        <v>5290323</v>
      </c>
      <c r="F57" s="25">
        <f>(E57/E$73)*100</f>
        <v>3.1753080219355132</v>
      </c>
      <c r="G57" s="183"/>
      <c r="H57" s="22"/>
    </row>
    <row r="58" spans="1:8" ht="15" x14ac:dyDescent="0.25">
      <c r="A58" s="134" t="s">
        <v>129</v>
      </c>
      <c r="B58" s="134">
        <v>141</v>
      </c>
      <c r="C58" s="17">
        <f>(B58/B$73)*100</f>
        <v>0.9440910612654837</v>
      </c>
      <c r="D58" s="138"/>
      <c r="E58" s="21">
        <v>1213533</v>
      </c>
      <c r="F58" s="17">
        <f>(E58/E$73)*100</f>
        <v>0.72837538838053351</v>
      </c>
      <c r="G58" s="137"/>
      <c r="H58" s="22"/>
    </row>
    <row r="59" spans="1:8" ht="15" x14ac:dyDescent="0.25">
      <c r="A59" s="134" t="s">
        <v>130</v>
      </c>
      <c r="B59" s="134">
        <v>75</v>
      </c>
      <c r="C59" s="17">
        <f>(B59/B$73)*100</f>
        <v>0.50217609641781058</v>
      </c>
      <c r="D59" s="138"/>
      <c r="E59" s="21">
        <v>674718</v>
      </c>
      <c r="F59" s="17">
        <f>(E59/E$73)*100</f>
        <v>0.40497290580259193</v>
      </c>
      <c r="G59" s="137"/>
      <c r="H59" s="22"/>
    </row>
    <row r="60" spans="1:8" ht="15" x14ac:dyDescent="0.25">
      <c r="A60" s="134" t="s">
        <v>209</v>
      </c>
      <c r="B60" s="134">
        <v>283</v>
      </c>
      <c r="C60" s="17">
        <f>(B60/B$73)*100</f>
        <v>1.8948778038165384</v>
      </c>
      <c r="D60" s="138"/>
      <c r="E60" s="21">
        <v>3402072</v>
      </c>
      <c r="F60" s="17">
        <f>(E60/E$73)*100</f>
        <v>2.0419597277523875</v>
      </c>
      <c r="G60" s="137"/>
      <c r="H60" s="22"/>
    </row>
    <row r="61" spans="1:8" x14ac:dyDescent="0.25">
      <c r="A61" s="66"/>
      <c r="B61" s="66"/>
      <c r="C61" s="67"/>
      <c r="D61" s="213"/>
      <c r="E61" s="210"/>
      <c r="F61" s="67"/>
      <c r="G61" s="378"/>
      <c r="H61" s="22"/>
    </row>
    <row r="62" spans="1:8" ht="15.6" x14ac:dyDescent="0.3">
      <c r="A62" s="15" t="s">
        <v>12</v>
      </c>
      <c r="B62" s="24">
        <f>SUM(B63:B65)</f>
        <v>873</v>
      </c>
      <c r="C62" s="25">
        <f>(B62/B$73)*100</f>
        <v>5.8453297623033142</v>
      </c>
      <c r="D62" s="64"/>
      <c r="E62" s="187">
        <f>SUM(E63:E65)</f>
        <v>8512029</v>
      </c>
      <c r="F62" s="25">
        <f>(E62/E$73)*100</f>
        <v>5.1090101618838251</v>
      </c>
      <c r="G62" s="183"/>
      <c r="H62" s="22"/>
    </row>
    <row r="63" spans="1:8" ht="15.6" x14ac:dyDescent="0.3">
      <c r="A63" s="134" t="s">
        <v>210</v>
      </c>
      <c r="B63" s="134">
        <v>27</v>
      </c>
      <c r="C63" s="17">
        <f>(B63/B$73)*100</f>
        <v>0.18078339471041177</v>
      </c>
      <c r="D63" s="138"/>
      <c r="E63" s="21">
        <v>275438</v>
      </c>
      <c r="F63" s="17">
        <f>(E63/E$73)*100</f>
        <v>0.16532081140336305</v>
      </c>
      <c r="G63" s="183"/>
      <c r="H63" s="22"/>
    </row>
    <row r="64" spans="1:8" ht="15.6" x14ac:dyDescent="0.3">
      <c r="A64" s="134" t="s">
        <v>211</v>
      </c>
      <c r="B64" s="134">
        <v>563</v>
      </c>
      <c r="C64" s="17">
        <f>(B64/B$73)*100</f>
        <v>3.7696685637763641</v>
      </c>
      <c r="D64" s="138"/>
      <c r="E64" s="21">
        <v>4676706</v>
      </c>
      <c r="F64" s="17">
        <f>(E64/E$73)*100</f>
        <v>2.8070085849264679</v>
      </c>
      <c r="G64" s="183"/>
      <c r="H64" s="22"/>
    </row>
    <row r="65" spans="1:8" ht="15.6" x14ac:dyDescent="0.3">
      <c r="A65" s="134" t="s">
        <v>87</v>
      </c>
      <c r="B65" s="134">
        <v>283</v>
      </c>
      <c r="C65" s="17">
        <f>(B65/B$73)*100</f>
        <v>1.8948778038165384</v>
      </c>
      <c r="D65" s="138"/>
      <c r="E65" s="21">
        <v>3559885</v>
      </c>
      <c r="F65" s="17">
        <f>(E65/E$73)*100</f>
        <v>2.1366807655539946</v>
      </c>
      <c r="G65" s="183"/>
      <c r="H65" s="22"/>
    </row>
    <row r="66" spans="1:8" x14ac:dyDescent="0.25">
      <c r="A66" s="66"/>
      <c r="B66" s="66"/>
      <c r="C66" s="67"/>
      <c r="D66" s="213"/>
      <c r="E66" s="66"/>
      <c r="F66" s="67"/>
      <c r="G66" s="378"/>
      <c r="H66" s="22"/>
    </row>
    <row r="67" spans="1:8" ht="15.6" x14ac:dyDescent="0.3">
      <c r="A67" s="15" t="s">
        <v>17</v>
      </c>
      <c r="B67" s="24">
        <f>SUM(B68:B71)</f>
        <v>475</v>
      </c>
      <c r="C67" s="25">
        <f>(B67/B$73)*100</f>
        <v>3.1804486106461334</v>
      </c>
      <c r="D67" s="64"/>
      <c r="E67" s="187">
        <f>SUM(E68:E71)</f>
        <v>3282880</v>
      </c>
      <c r="F67" s="25">
        <f>(E67/E$73)*100</f>
        <v>1.9704194241167614</v>
      </c>
      <c r="G67" s="183"/>
      <c r="H67" s="22"/>
    </row>
    <row r="68" spans="1:8" ht="15" x14ac:dyDescent="0.25">
      <c r="A68" s="134" t="s">
        <v>140</v>
      </c>
      <c r="B68" s="16">
        <v>176</v>
      </c>
      <c r="C68" s="17">
        <f>(B68/B$73)*100</f>
        <v>1.178439906260462</v>
      </c>
      <c r="D68" s="18"/>
      <c r="E68" s="21">
        <v>1678680</v>
      </c>
      <c r="F68" s="17">
        <f>(E68/E$73)*100</f>
        <v>1.0075615553649007</v>
      </c>
      <c r="G68" s="20"/>
      <c r="H68" s="22"/>
    </row>
    <row r="69" spans="1:8" ht="15" x14ac:dyDescent="0.25">
      <c r="A69" s="134" t="s">
        <v>16</v>
      </c>
      <c r="B69" s="16">
        <v>55</v>
      </c>
      <c r="C69" s="17">
        <f>(B69/B$73)*100</f>
        <v>0.36826247070639434</v>
      </c>
      <c r="D69" s="18"/>
      <c r="E69" s="21">
        <v>482149</v>
      </c>
      <c r="F69" s="17">
        <f>(E69/E$73)*100</f>
        <v>0.28939094786238678</v>
      </c>
      <c r="G69" s="20"/>
      <c r="H69" s="22"/>
    </row>
    <row r="70" spans="1:8" ht="15" x14ac:dyDescent="0.25">
      <c r="A70" s="134" t="s">
        <v>212</v>
      </c>
      <c r="B70" s="16">
        <v>38</v>
      </c>
      <c r="C70" s="17">
        <f>(B70/B$73)*100</f>
        <v>0.25443588885169066</v>
      </c>
      <c r="D70" s="18"/>
      <c r="E70" s="21">
        <v>249798</v>
      </c>
      <c r="F70" s="17">
        <f>(E70/E$73)*100</f>
        <v>0.14993141123206416</v>
      </c>
      <c r="G70" s="20"/>
      <c r="H70" s="22"/>
    </row>
    <row r="71" spans="1:8" ht="15.6" x14ac:dyDescent="0.3">
      <c r="A71" s="211" t="s">
        <v>213</v>
      </c>
      <c r="B71" s="16">
        <f>6+200</f>
        <v>206</v>
      </c>
      <c r="C71" s="17">
        <f>(B71/B$73)*100</f>
        <v>1.3793103448275863</v>
      </c>
      <c r="D71" s="18"/>
      <c r="E71" s="21">
        <f>38175+834078</f>
        <v>872253</v>
      </c>
      <c r="F71" s="17">
        <f>(E71/E$73)*100</f>
        <v>0.5235355096574098</v>
      </c>
      <c r="G71" s="20"/>
      <c r="H71" s="22"/>
    </row>
    <row r="72" spans="1:8" x14ac:dyDescent="0.25">
      <c r="A72" s="66"/>
      <c r="B72" s="66"/>
      <c r="C72" s="67"/>
      <c r="D72" s="22"/>
      <c r="E72" s="210"/>
      <c r="F72" s="67"/>
      <c r="G72" s="23"/>
      <c r="H72" s="22"/>
    </row>
    <row r="73" spans="1:8" ht="15.6" x14ac:dyDescent="0.3">
      <c r="A73" s="27" t="s">
        <v>18</v>
      </c>
      <c r="B73" s="28">
        <f>B12+B14+B19+B25+B33+B46+B57+B62+B67</f>
        <v>14935</v>
      </c>
      <c r="C73" s="29">
        <f>C12+C14+C19+C25+C33+C46+C57+C62+C67</f>
        <v>99.999999999999986</v>
      </c>
      <c r="D73" s="30" t="s">
        <v>11</v>
      </c>
      <c r="E73" s="68">
        <f>E12+E14+E19+E25+E33+E46+E57+E62+E67</f>
        <v>166608183</v>
      </c>
      <c r="F73" s="29">
        <f>F12+F14+F19+F25+F33+F46+F57+F62+F67</f>
        <v>99.999999999999986</v>
      </c>
      <c r="G73" s="379" t="s">
        <v>11</v>
      </c>
      <c r="H73" s="22"/>
    </row>
    <row r="74" spans="1:8" x14ac:dyDescent="0.25">
      <c r="H74" s="22"/>
    </row>
  </sheetData>
  <mergeCells count="7">
    <mergeCell ref="A38:G38"/>
    <mergeCell ref="A1:F1"/>
    <mergeCell ref="A2:F2"/>
    <mergeCell ref="A3:F3"/>
    <mergeCell ref="A5:F5"/>
    <mergeCell ref="A6:F6"/>
    <mergeCell ref="A7:F7"/>
  </mergeCells>
  <pageMargins left="0.7" right="0.7" top="0.75" bottom="0.75" header="0.3" footer="0.3"/>
  <pageSetup scale="66" orientation="portrait" horizontalDpi="4294967295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sqref="A1:G1"/>
    </sheetView>
  </sheetViews>
  <sheetFormatPr defaultRowHeight="13.2" x14ac:dyDescent="0.25"/>
  <cols>
    <col min="1" max="1" width="32" customWidth="1"/>
    <col min="2" max="2" width="15.6640625" customWidth="1"/>
    <col min="3" max="3" width="16.88671875" customWidth="1"/>
    <col min="4" max="4" width="3.44140625" customWidth="1"/>
    <col min="5" max="5" width="17.109375" customWidth="1"/>
    <col min="6" max="6" width="15.44140625" customWidth="1"/>
    <col min="7" max="7" width="3.44140625" customWidth="1"/>
    <col min="257" max="257" width="32" customWidth="1"/>
    <col min="258" max="258" width="15.6640625" customWidth="1"/>
    <col min="259" max="259" width="16.88671875" customWidth="1"/>
    <col min="260" max="260" width="3.44140625" customWidth="1"/>
    <col min="261" max="261" width="17.109375" customWidth="1"/>
    <col min="262" max="262" width="15.44140625" customWidth="1"/>
    <col min="263" max="263" width="3.44140625" customWidth="1"/>
    <col min="513" max="513" width="32" customWidth="1"/>
    <col min="514" max="514" width="15.6640625" customWidth="1"/>
    <col min="515" max="515" width="16.88671875" customWidth="1"/>
    <col min="516" max="516" width="3.44140625" customWidth="1"/>
    <col min="517" max="517" width="17.109375" customWidth="1"/>
    <col min="518" max="518" width="15.44140625" customWidth="1"/>
    <col min="519" max="519" width="3.44140625" customWidth="1"/>
    <col min="769" max="769" width="32" customWidth="1"/>
    <col min="770" max="770" width="15.6640625" customWidth="1"/>
    <col min="771" max="771" width="16.88671875" customWidth="1"/>
    <col min="772" max="772" width="3.44140625" customWidth="1"/>
    <col min="773" max="773" width="17.109375" customWidth="1"/>
    <col min="774" max="774" width="15.44140625" customWidth="1"/>
    <col min="775" max="775" width="3.44140625" customWidth="1"/>
    <col min="1025" max="1025" width="32" customWidth="1"/>
    <col min="1026" max="1026" width="15.6640625" customWidth="1"/>
    <col min="1027" max="1027" width="16.88671875" customWidth="1"/>
    <col min="1028" max="1028" width="3.44140625" customWidth="1"/>
    <col min="1029" max="1029" width="17.109375" customWidth="1"/>
    <col min="1030" max="1030" width="15.44140625" customWidth="1"/>
    <col min="1031" max="1031" width="3.44140625" customWidth="1"/>
    <col min="1281" max="1281" width="32" customWidth="1"/>
    <col min="1282" max="1282" width="15.6640625" customWidth="1"/>
    <col min="1283" max="1283" width="16.88671875" customWidth="1"/>
    <col min="1284" max="1284" width="3.44140625" customWidth="1"/>
    <col min="1285" max="1285" width="17.109375" customWidth="1"/>
    <col min="1286" max="1286" width="15.44140625" customWidth="1"/>
    <col min="1287" max="1287" width="3.44140625" customWidth="1"/>
    <col min="1537" max="1537" width="32" customWidth="1"/>
    <col min="1538" max="1538" width="15.6640625" customWidth="1"/>
    <col min="1539" max="1539" width="16.88671875" customWidth="1"/>
    <col min="1540" max="1540" width="3.44140625" customWidth="1"/>
    <col min="1541" max="1541" width="17.109375" customWidth="1"/>
    <col min="1542" max="1542" width="15.44140625" customWidth="1"/>
    <col min="1543" max="1543" width="3.44140625" customWidth="1"/>
    <col min="1793" max="1793" width="32" customWidth="1"/>
    <col min="1794" max="1794" width="15.6640625" customWidth="1"/>
    <col min="1795" max="1795" width="16.88671875" customWidth="1"/>
    <col min="1796" max="1796" width="3.44140625" customWidth="1"/>
    <col min="1797" max="1797" width="17.109375" customWidth="1"/>
    <col min="1798" max="1798" width="15.44140625" customWidth="1"/>
    <col min="1799" max="1799" width="3.44140625" customWidth="1"/>
    <col min="2049" max="2049" width="32" customWidth="1"/>
    <col min="2050" max="2050" width="15.6640625" customWidth="1"/>
    <col min="2051" max="2051" width="16.88671875" customWidth="1"/>
    <col min="2052" max="2052" width="3.44140625" customWidth="1"/>
    <col min="2053" max="2053" width="17.109375" customWidth="1"/>
    <col min="2054" max="2054" width="15.44140625" customWidth="1"/>
    <col min="2055" max="2055" width="3.44140625" customWidth="1"/>
    <col min="2305" max="2305" width="32" customWidth="1"/>
    <col min="2306" max="2306" width="15.6640625" customWidth="1"/>
    <col min="2307" max="2307" width="16.88671875" customWidth="1"/>
    <col min="2308" max="2308" width="3.44140625" customWidth="1"/>
    <col min="2309" max="2309" width="17.109375" customWidth="1"/>
    <col min="2310" max="2310" width="15.44140625" customWidth="1"/>
    <col min="2311" max="2311" width="3.44140625" customWidth="1"/>
    <col min="2561" max="2561" width="32" customWidth="1"/>
    <col min="2562" max="2562" width="15.6640625" customWidth="1"/>
    <col min="2563" max="2563" width="16.88671875" customWidth="1"/>
    <col min="2564" max="2564" width="3.44140625" customWidth="1"/>
    <col min="2565" max="2565" width="17.109375" customWidth="1"/>
    <col min="2566" max="2566" width="15.44140625" customWidth="1"/>
    <col min="2567" max="2567" width="3.44140625" customWidth="1"/>
    <col min="2817" max="2817" width="32" customWidth="1"/>
    <col min="2818" max="2818" width="15.6640625" customWidth="1"/>
    <col min="2819" max="2819" width="16.88671875" customWidth="1"/>
    <col min="2820" max="2820" width="3.44140625" customWidth="1"/>
    <col min="2821" max="2821" width="17.109375" customWidth="1"/>
    <col min="2822" max="2822" width="15.44140625" customWidth="1"/>
    <col min="2823" max="2823" width="3.44140625" customWidth="1"/>
    <col min="3073" max="3073" width="32" customWidth="1"/>
    <col min="3074" max="3074" width="15.6640625" customWidth="1"/>
    <col min="3075" max="3075" width="16.88671875" customWidth="1"/>
    <col min="3076" max="3076" width="3.44140625" customWidth="1"/>
    <col min="3077" max="3077" width="17.109375" customWidth="1"/>
    <col min="3078" max="3078" width="15.44140625" customWidth="1"/>
    <col min="3079" max="3079" width="3.44140625" customWidth="1"/>
    <col min="3329" max="3329" width="32" customWidth="1"/>
    <col min="3330" max="3330" width="15.6640625" customWidth="1"/>
    <col min="3331" max="3331" width="16.88671875" customWidth="1"/>
    <col min="3332" max="3332" width="3.44140625" customWidth="1"/>
    <col min="3333" max="3333" width="17.109375" customWidth="1"/>
    <col min="3334" max="3334" width="15.44140625" customWidth="1"/>
    <col min="3335" max="3335" width="3.44140625" customWidth="1"/>
    <col min="3585" max="3585" width="32" customWidth="1"/>
    <col min="3586" max="3586" width="15.6640625" customWidth="1"/>
    <col min="3587" max="3587" width="16.88671875" customWidth="1"/>
    <col min="3588" max="3588" width="3.44140625" customWidth="1"/>
    <col min="3589" max="3589" width="17.109375" customWidth="1"/>
    <col min="3590" max="3590" width="15.44140625" customWidth="1"/>
    <col min="3591" max="3591" width="3.44140625" customWidth="1"/>
    <col min="3841" max="3841" width="32" customWidth="1"/>
    <col min="3842" max="3842" width="15.6640625" customWidth="1"/>
    <col min="3843" max="3843" width="16.88671875" customWidth="1"/>
    <col min="3844" max="3844" width="3.44140625" customWidth="1"/>
    <col min="3845" max="3845" width="17.109375" customWidth="1"/>
    <col min="3846" max="3846" width="15.44140625" customWidth="1"/>
    <col min="3847" max="3847" width="3.44140625" customWidth="1"/>
    <col min="4097" max="4097" width="32" customWidth="1"/>
    <col min="4098" max="4098" width="15.6640625" customWidth="1"/>
    <col min="4099" max="4099" width="16.88671875" customWidth="1"/>
    <col min="4100" max="4100" width="3.44140625" customWidth="1"/>
    <col min="4101" max="4101" width="17.109375" customWidth="1"/>
    <col min="4102" max="4102" width="15.44140625" customWidth="1"/>
    <col min="4103" max="4103" width="3.44140625" customWidth="1"/>
    <col min="4353" max="4353" width="32" customWidth="1"/>
    <col min="4354" max="4354" width="15.6640625" customWidth="1"/>
    <col min="4355" max="4355" width="16.88671875" customWidth="1"/>
    <col min="4356" max="4356" width="3.44140625" customWidth="1"/>
    <col min="4357" max="4357" width="17.109375" customWidth="1"/>
    <col min="4358" max="4358" width="15.44140625" customWidth="1"/>
    <col min="4359" max="4359" width="3.44140625" customWidth="1"/>
    <col min="4609" max="4609" width="32" customWidth="1"/>
    <col min="4610" max="4610" width="15.6640625" customWidth="1"/>
    <col min="4611" max="4611" width="16.88671875" customWidth="1"/>
    <col min="4612" max="4612" width="3.44140625" customWidth="1"/>
    <col min="4613" max="4613" width="17.109375" customWidth="1"/>
    <col min="4614" max="4614" width="15.44140625" customWidth="1"/>
    <col min="4615" max="4615" width="3.44140625" customWidth="1"/>
    <col min="4865" max="4865" width="32" customWidth="1"/>
    <col min="4866" max="4866" width="15.6640625" customWidth="1"/>
    <col min="4867" max="4867" width="16.88671875" customWidth="1"/>
    <col min="4868" max="4868" width="3.44140625" customWidth="1"/>
    <col min="4869" max="4869" width="17.109375" customWidth="1"/>
    <col min="4870" max="4870" width="15.44140625" customWidth="1"/>
    <col min="4871" max="4871" width="3.44140625" customWidth="1"/>
    <col min="5121" max="5121" width="32" customWidth="1"/>
    <col min="5122" max="5122" width="15.6640625" customWidth="1"/>
    <col min="5123" max="5123" width="16.88671875" customWidth="1"/>
    <col min="5124" max="5124" width="3.44140625" customWidth="1"/>
    <col min="5125" max="5125" width="17.109375" customWidth="1"/>
    <col min="5126" max="5126" width="15.44140625" customWidth="1"/>
    <col min="5127" max="5127" width="3.44140625" customWidth="1"/>
    <col min="5377" max="5377" width="32" customWidth="1"/>
    <col min="5378" max="5378" width="15.6640625" customWidth="1"/>
    <col min="5379" max="5379" width="16.88671875" customWidth="1"/>
    <col min="5380" max="5380" width="3.44140625" customWidth="1"/>
    <col min="5381" max="5381" width="17.109375" customWidth="1"/>
    <col min="5382" max="5382" width="15.44140625" customWidth="1"/>
    <col min="5383" max="5383" width="3.44140625" customWidth="1"/>
    <col min="5633" max="5633" width="32" customWidth="1"/>
    <col min="5634" max="5634" width="15.6640625" customWidth="1"/>
    <col min="5635" max="5635" width="16.88671875" customWidth="1"/>
    <col min="5636" max="5636" width="3.44140625" customWidth="1"/>
    <col min="5637" max="5637" width="17.109375" customWidth="1"/>
    <col min="5638" max="5638" width="15.44140625" customWidth="1"/>
    <col min="5639" max="5639" width="3.44140625" customWidth="1"/>
    <col min="5889" max="5889" width="32" customWidth="1"/>
    <col min="5890" max="5890" width="15.6640625" customWidth="1"/>
    <col min="5891" max="5891" width="16.88671875" customWidth="1"/>
    <col min="5892" max="5892" width="3.44140625" customWidth="1"/>
    <col min="5893" max="5893" width="17.109375" customWidth="1"/>
    <col min="5894" max="5894" width="15.44140625" customWidth="1"/>
    <col min="5895" max="5895" width="3.44140625" customWidth="1"/>
    <col min="6145" max="6145" width="32" customWidth="1"/>
    <col min="6146" max="6146" width="15.6640625" customWidth="1"/>
    <col min="6147" max="6147" width="16.88671875" customWidth="1"/>
    <col min="6148" max="6148" width="3.44140625" customWidth="1"/>
    <col min="6149" max="6149" width="17.109375" customWidth="1"/>
    <col min="6150" max="6150" width="15.44140625" customWidth="1"/>
    <col min="6151" max="6151" width="3.44140625" customWidth="1"/>
    <col min="6401" max="6401" width="32" customWidth="1"/>
    <col min="6402" max="6402" width="15.6640625" customWidth="1"/>
    <col min="6403" max="6403" width="16.88671875" customWidth="1"/>
    <col min="6404" max="6404" width="3.44140625" customWidth="1"/>
    <col min="6405" max="6405" width="17.109375" customWidth="1"/>
    <col min="6406" max="6406" width="15.44140625" customWidth="1"/>
    <col min="6407" max="6407" width="3.44140625" customWidth="1"/>
    <col min="6657" max="6657" width="32" customWidth="1"/>
    <col min="6658" max="6658" width="15.6640625" customWidth="1"/>
    <col min="6659" max="6659" width="16.88671875" customWidth="1"/>
    <col min="6660" max="6660" width="3.44140625" customWidth="1"/>
    <col min="6661" max="6661" width="17.109375" customWidth="1"/>
    <col min="6662" max="6662" width="15.44140625" customWidth="1"/>
    <col min="6663" max="6663" width="3.44140625" customWidth="1"/>
    <col min="6913" max="6913" width="32" customWidth="1"/>
    <col min="6914" max="6914" width="15.6640625" customWidth="1"/>
    <col min="6915" max="6915" width="16.88671875" customWidth="1"/>
    <col min="6916" max="6916" width="3.44140625" customWidth="1"/>
    <col min="6917" max="6917" width="17.109375" customWidth="1"/>
    <col min="6918" max="6918" width="15.44140625" customWidth="1"/>
    <col min="6919" max="6919" width="3.44140625" customWidth="1"/>
    <col min="7169" max="7169" width="32" customWidth="1"/>
    <col min="7170" max="7170" width="15.6640625" customWidth="1"/>
    <col min="7171" max="7171" width="16.88671875" customWidth="1"/>
    <col min="7172" max="7172" width="3.44140625" customWidth="1"/>
    <col min="7173" max="7173" width="17.109375" customWidth="1"/>
    <col min="7174" max="7174" width="15.44140625" customWidth="1"/>
    <col min="7175" max="7175" width="3.44140625" customWidth="1"/>
    <col min="7425" max="7425" width="32" customWidth="1"/>
    <col min="7426" max="7426" width="15.6640625" customWidth="1"/>
    <col min="7427" max="7427" width="16.88671875" customWidth="1"/>
    <col min="7428" max="7428" width="3.44140625" customWidth="1"/>
    <col min="7429" max="7429" width="17.109375" customWidth="1"/>
    <col min="7430" max="7430" width="15.44140625" customWidth="1"/>
    <col min="7431" max="7431" width="3.44140625" customWidth="1"/>
    <col min="7681" max="7681" width="32" customWidth="1"/>
    <col min="7682" max="7682" width="15.6640625" customWidth="1"/>
    <col min="7683" max="7683" width="16.88671875" customWidth="1"/>
    <col min="7684" max="7684" width="3.44140625" customWidth="1"/>
    <col min="7685" max="7685" width="17.109375" customWidth="1"/>
    <col min="7686" max="7686" width="15.44140625" customWidth="1"/>
    <col min="7687" max="7687" width="3.44140625" customWidth="1"/>
    <col min="7937" max="7937" width="32" customWidth="1"/>
    <col min="7938" max="7938" width="15.6640625" customWidth="1"/>
    <col min="7939" max="7939" width="16.88671875" customWidth="1"/>
    <col min="7940" max="7940" width="3.44140625" customWidth="1"/>
    <col min="7941" max="7941" width="17.109375" customWidth="1"/>
    <col min="7942" max="7942" width="15.44140625" customWidth="1"/>
    <col min="7943" max="7943" width="3.44140625" customWidth="1"/>
    <col min="8193" max="8193" width="32" customWidth="1"/>
    <col min="8194" max="8194" width="15.6640625" customWidth="1"/>
    <col min="8195" max="8195" width="16.88671875" customWidth="1"/>
    <col min="8196" max="8196" width="3.44140625" customWidth="1"/>
    <col min="8197" max="8197" width="17.109375" customWidth="1"/>
    <col min="8198" max="8198" width="15.44140625" customWidth="1"/>
    <col min="8199" max="8199" width="3.44140625" customWidth="1"/>
    <col min="8449" max="8449" width="32" customWidth="1"/>
    <col min="8450" max="8450" width="15.6640625" customWidth="1"/>
    <col min="8451" max="8451" width="16.88671875" customWidth="1"/>
    <col min="8452" max="8452" width="3.44140625" customWidth="1"/>
    <col min="8453" max="8453" width="17.109375" customWidth="1"/>
    <col min="8454" max="8454" width="15.44140625" customWidth="1"/>
    <col min="8455" max="8455" width="3.44140625" customWidth="1"/>
    <col min="8705" max="8705" width="32" customWidth="1"/>
    <col min="8706" max="8706" width="15.6640625" customWidth="1"/>
    <col min="8707" max="8707" width="16.88671875" customWidth="1"/>
    <col min="8708" max="8708" width="3.44140625" customWidth="1"/>
    <col min="8709" max="8709" width="17.109375" customWidth="1"/>
    <col min="8710" max="8710" width="15.44140625" customWidth="1"/>
    <col min="8711" max="8711" width="3.44140625" customWidth="1"/>
    <col min="8961" max="8961" width="32" customWidth="1"/>
    <col min="8962" max="8962" width="15.6640625" customWidth="1"/>
    <col min="8963" max="8963" width="16.88671875" customWidth="1"/>
    <col min="8964" max="8964" width="3.44140625" customWidth="1"/>
    <col min="8965" max="8965" width="17.109375" customWidth="1"/>
    <col min="8966" max="8966" width="15.44140625" customWidth="1"/>
    <col min="8967" max="8967" width="3.44140625" customWidth="1"/>
    <col min="9217" max="9217" width="32" customWidth="1"/>
    <col min="9218" max="9218" width="15.6640625" customWidth="1"/>
    <col min="9219" max="9219" width="16.88671875" customWidth="1"/>
    <col min="9220" max="9220" width="3.44140625" customWidth="1"/>
    <col min="9221" max="9221" width="17.109375" customWidth="1"/>
    <col min="9222" max="9222" width="15.44140625" customWidth="1"/>
    <col min="9223" max="9223" width="3.44140625" customWidth="1"/>
    <col min="9473" max="9473" width="32" customWidth="1"/>
    <col min="9474" max="9474" width="15.6640625" customWidth="1"/>
    <col min="9475" max="9475" width="16.88671875" customWidth="1"/>
    <col min="9476" max="9476" width="3.44140625" customWidth="1"/>
    <col min="9477" max="9477" width="17.109375" customWidth="1"/>
    <col min="9478" max="9478" width="15.44140625" customWidth="1"/>
    <col min="9479" max="9479" width="3.44140625" customWidth="1"/>
    <col min="9729" max="9729" width="32" customWidth="1"/>
    <col min="9730" max="9730" width="15.6640625" customWidth="1"/>
    <col min="9731" max="9731" width="16.88671875" customWidth="1"/>
    <col min="9732" max="9732" width="3.44140625" customWidth="1"/>
    <col min="9733" max="9733" width="17.109375" customWidth="1"/>
    <col min="9734" max="9734" width="15.44140625" customWidth="1"/>
    <col min="9735" max="9735" width="3.44140625" customWidth="1"/>
    <col min="9985" max="9985" width="32" customWidth="1"/>
    <col min="9986" max="9986" width="15.6640625" customWidth="1"/>
    <col min="9987" max="9987" width="16.88671875" customWidth="1"/>
    <col min="9988" max="9988" width="3.44140625" customWidth="1"/>
    <col min="9989" max="9989" width="17.109375" customWidth="1"/>
    <col min="9990" max="9990" width="15.44140625" customWidth="1"/>
    <col min="9991" max="9991" width="3.44140625" customWidth="1"/>
    <col min="10241" max="10241" width="32" customWidth="1"/>
    <col min="10242" max="10242" width="15.6640625" customWidth="1"/>
    <col min="10243" max="10243" width="16.88671875" customWidth="1"/>
    <col min="10244" max="10244" width="3.44140625" customWidth="1"/>
    <col min="10245" max="10245" width="17.109375" customWidth="1"/>
    <col min="10246" max="10246" width="15.44140625" customWidth="1"/>
    <col min="10247" max="10247" width="3.44140625" customWidth="1"/>
    <col min="10497" max="10497" width="32" customWidth="1"/>
    <col min="10498" max="10498" width="15.6640625" customWidth="1"/>
    <col min="10499" max="10499" width="16.88671875" customWidth="1"/>
    <col min="10500" max="10500" width="3.44140625" customWidth="1"/>
    <col min="10501" max="10501" width="17.109375" customWidth="1"/>
    <col min="10502" max="10502" width="15.44140625" customWidth="1"/>
    <col min="10503" max="10503" width="3.44140625" customWidth="1"/>
    <col min="10753" max="10753" width="32" customWidth="1"/>
    <col min="10754" max="10754" width="15.6640625" customWidth="1"/>
    <col min="10755" max="10755" width="16.88671875" customWidth="1"/>
    <col min="10756" max="10756" width="3.44140625" customWidth="1"/>
    <col min="10757" max="10757" width="17.109375" customWidth="1"/>
    <col min="10758" max="10758" width="15.44140625" customWidth="1"/>
    <col min="10759" max="10759" width="3.44140625" customWidth="1"/>
    <col min="11009" max="11009" width="32" customWidth="1"/>
    <col min="11010" max="11010" width="15.6640625" customWidth="1"/>
    <col min="11011" max="11011" width="16.88671875" customWidth="1"/>
    <col min="11012" max="11012" width="3.44140625" customWidth="1"/>
    <col min="11013" max="11013" width="17.109375" customWidth="1"/>
    <col min="11014" max="11014" width="15.44140625" customWidth="1"/>
    <col min="11015" max="11015" width="3.44140625" customWidth="1"/>
    <col min="11265" max="11265" width="32" customWidth="1"/>
    <col min="11266" max="11266" width="15.6640625" customWidth="1"/>
    <col min="11267" max="11267" width="16.88671875" customWidth="1"/>
    <col min="11268" max="11268" width="3.44140625" customWidth="1"/>
    <col min="11269" max="11269" width="17.109375" customWidth="1"/>
    <col min="11270" max="11270" width="15.44140625" customWidth="1"/>
    <col min="11271" max="11271" width="3.44140625" customWidth="1"/>
    <col min="11521" max="11521" width="32" customWidth="1"/>
    <col min="11522" max="11522" width="15.6640625" customWidth="1"/>
    <col min="11523" max="11523" width="16.88671875" customWidth="1"/>
    <col min="11524" max="11524" width="3.44140625" customWidth="1"/>
    <col min="11525" max="11525" width="17.109375" customWidth="1"/>
    <col min="11526" max="11526" width="15.44140625" customWidth="1"/>
    <col min="11527" max="11527" width="3.44140625" customWidth="1"/>
    <col min="11777" max="11777" width="32" customWidth="1"/>
    <col min="11778" max="11778" width="15.6640625" customWidth="1"/>
    <col min="11779" max="11779" width="16.88671875" customWidth="1"/>
    <col min="11780" max="11780" width="3.44140625" customWidth="1"/>
    <col min="11781" max="11781" width="17.109375" customWidth="1"/>
    <col min="11782" max="11782" width="15.44140625" customWidth="1"/>
    <col min="11783" max="11783" width="3.44140625" customWidth="1"/>
    <col min="12033" max="12033" width="32" customWidth="1"/>
    <col min="12034" max="12034" width="15.6640625" customWidth="1"/>
    <col min="12035" max="12035" width="16.88671875" customWidth="1"/>
    <col min="12036" max="12036" width="3.44140625" customWidth="1"/>
    <col min="12037" max="12037" width="17.109375" customWidth="1"/>
    <col min="12038" max="12038" width="15.44140625" customWidth="1"/>
    <col min="12039" max="12039" width="3.44140625" customWidth="1"/>
    <col min="12289" max="12289" width="32" customWidth="1"/>
    <col min="12290" max="12290" width="15.6640625" customWidth="1"/>
    <col min="12291" max="12291" width="16.88671875" customWidth="1"/>
    <col min="12292" max="12292" width="3.44140625" customWidth="1"/>
    <col min="12293" max="12293" width="17.109375" customWidth="1"/>
    <col min="12294" max="12294" width="15.44140625" customWidth="1"/>
    <col min="12295" max="12295" width="3.44140625" customWidth="1"/>
    <col min="12545" max="12545" width="32" customWidth="1"/>
    <col min="12546" max="12546" width="15.6640625" customWidth="1"/>
    <col min="12547" max="12547" width="16.88671875" customWidth="1"/>
    <col min="12548" max="12548" width="3.44140625" customWidth="1"/>
    <col min="12549" max="12549" width="17.109375" customWidth="1"/>
    <col min="12550" max="12550" width="15.44140625" customWidth="1"/>
    <col min="12551" max="12551" width="3.44140625" customWidth="1"/>
    <col min="12801" max="12801" width="32" customWidth="1"/>
    <col min="12802" max="12802" width="15.6640625" customWidth="1"/>
    <col min="12803" max="12803" width="16.88671875" customWidth="1"/>
    <col min="12804" max="12804" width="3.44140625" customWidth="1"/>
    <col min="12805" max="12805" width="17.109375" customWidth="1"/>
    <col min="12806" max="12806" width="15.44140625" customWidth="1"/>
    <col min="12807" max="12807" width="3.44140625" customWidth="1"/>
    <col min="13057" max="13057" width="32" customWidth="1"/>
    <col min="13058" max="13058" width="15.6640625" customWidth="1"/>
    <col min="13059" max="13059" width="16.88671875" customWidth="1"/>
    <col min="13060" max="13060" width="3.44140625" customWidth="1"/>
    <col min="13061" max="13061" width="17.109375" customWidth="1"/>
    <col min="13062" max="13062" width="15.44140625" customWidth="1"/>
    <col min="13063" max="13063" width="3.44140625" customWidth="1"/>
    <col min="13313" max="13313" width="32" customWidth="1"/>
    <col min="13314" max="13314" width="15.6640625" customWidth="1"/>
    <col min="13315" max="13315" width="16.88671875" customWidth="1"/>
    <col min="13316" max="13316" width="3.44140625" customWidth="1"/>
    <col min="13317" max="13317" width="17.109375" customWidth="1"/>
    <col min="13318" max="13318" width="15.44140625" customWidth="1"/>
    <col min="13319" max="13319" width="3.44140625" customWidth="1"/>
    <col min="13569" max="13569" width="32" customWidth="1"/>
    <col min="13570" max="13570" width="15.6640625" customWidth="1"/>
    <col min="13571" max="13571" width="16.88671875" customWidth="1"/>
    <col min="13572" max="13572" width="3.44140625" customWidth="1"/>
    <col min="13573" max="13573" width="17.109375" customWidth="1"/>
    <col min="13574" max="13574" width="15.44140625" customWidth="1"/>
    <col min="13575" max="13575" width="3.44140625" customWidth="1"/>
    <col min="13825" max="13825" width="32" customWidth="1"/>
    <col min="13826" max="13826" width="15.6640625" customWidth="1"/>
    <col min="13827" max="13827" width="16.88671875" customWidth="1"/>
    <col min="13828" max="13828" width="3.44140625" customWidth="1"/>
    <col min="13829" max="13829" width="17.109375" customWidth="1"/>
    <col min="13830" max="13830" width="15.44140625" customWidth="1"/>
    <col min="13831" max="13831" width="3.44140625" customWidth="1"/>
    <col min="14081" max="14081" width="32" customWidth="1"/>
    <col min="14082" max="14082" width="15.6640625" customWidth="1"/>
    <col min="14083" max="14083" width="16.88671875" customWidth="1"/>
    <col min="14084" max="14084" width="3.44140625" customWidth="1"/>
    <col min="14085" max="14085" width="17.109375" customWidth="1"/>
    <col min="14086" max="14086" width="15.44140625" customWidth="1"/>
    <col min="14087" max="14087" width="3.44140625" customWidth="1"/>
    <col min="14337" max="14337" width="32" customWidth="1"/>
    <col min="14338" max="14338" width="15.6640625" customWidth="1"/>
    <col min="14339" max="14339" width="16.88671875" customWidth="1"/>
    <col min="14340" max="14340" width="3.44140625" customWidth="1"/>
    <col min="14341" max="14341" width="17.109375" customWidth="1"/>
    <col min="14342" max="14342" width="15.44140625" customWidth="1"/>
    <col min="14343" max="14343" width="3.44140625" customWidth="1"/>
    <col min="14593" max="14593" width="32" customWidth="1"/>
    <col min="14594" max="14594" width="15.6640625" customWidth="1"/>
    <col min="14595" max="14595" width="16.88671875" customWidth="1"/>
    <col min="14596" max="14596" width="3.44140625" customWidth="1"/>
    <col min="14597" max="14597" width="17.109375" customWidth="1"/>
    <col min="14598" max="14598" width="15.44140625" customWidth="1"/>
    <col min="14599" max="14599" width="3.44140625" customWidth="1"/>
    <col min="14849" max="14849" width="32" customWidth="1"/>
    <col min="14850" max="14850" width="15.6640625" customWidth="1"/>
    <col min="14851" max="14851" width="16.88671875" customWidth="1"/>
    <col min="14852" max="14852" width="3.44140625" customWidth="1"/>
    <col min="14853" max="14853" width="17.109375" customWidth="1"/>
    <col min="14854" max="14854" width="15.44140625" customWidth="1"/>
    <col min="14855" max="14855" width="3.44140625" customWidth="1"/>
    <col min="15105" max="15105" width="32" customWidth="1"/>
    <col min="15106" max="15106" width="15.6640625" customWidth="1"/>
    <col min="15107" max="15107" width="16.88671875" customWidth="1"/>
    <col min="15108" max="15108" width="3.44140625" customWidth="1"/>
    <col min="15109" max="15109" width="17.109375" customWidth="1"/>
    <col min="15110" max="15110" width="15.44140625" customWidth="1"/>
    <col min="15111" max="15111" width="3.44140625" customWidth="1"/>
    <col min="15361" max="15361" width="32" customWidth="1"/>
    <col min="15362" max="15362" width="15.6640625" customWidth="1"/>
    <col min="15363" max="15363" width="16.88671875" customWidth="1"/>
    <col min="15364" max="15364" width="3.44140625" customWidth="1"/>
    <col min="15365" max="15365" width="17.109375" customWidth="1"/>
    <col min="15366" max="15366" width="15.44140625" customWidth="1"/>
    <col min="15367" max="15367" width="3.44140625" customWidth="1"/>
    <col min="15617" max="15617" width="32" customWidth="1"/>
    <col min="15618" max="15618" width="15.6640625" customWidth="1"/>
    <col min="15619" max="15619" width="16.88671875" customWidth="1"/>
    <col min="15620" max="15620" width="3.44140625" customWidth="1"/>
    <col min="15621" max="15621" width="17.109375" customWidth="1"/>
    <col min="15622" max="15622" width="15.44140625" customWidth="1"/>
    <col min="15623" max="15623" width="3.44140625" customWidth="1"/>
    <col min="15873" max="15873" width="32" customWidth="1"/>
    <col min="15874" max="15874" width="15.6640625" customWidth="1"/>
    <col min="15875" max="15875" width="16.88671875" customWidth="1"/>
    <col min="15876" max="15876" width="3.44140625" customWidth="1"/>
    <col min="15877" max="15877" width="17.109375" customWidth="1"/>
    <col min="15878" max="15878" width="15.44140625" customWidth="1"/>
    <col min="15879" max="15879" width="3.44140625" customWidth="1"/>
    <col min="16129" max="16129" width="32" customWidth="1"/>
    <col min="16130" max="16130" width="15.6640625" customWidth="1"/>
    <col min="16131" max="16131" width="16.88671875" customWidth="1"/>
    <col min="16132" max="16132" width="3.44140625" customWidth="1"/>
    <col min="16133" max="16133" width="17.109375" customWidth="1"/>
    <col min="16134" max="16134" width="15.44140625" customWidth="1"/>
    <col min="16135" max="16135" width="3.44140625" customWidth="1"/>
  </cols>
  <sheetData>
    <row r="1" spans="1:7" ht="21" x14ac:dyDescent="0.4">
      <c r="A1" s="1" t="s">
        <v>195</v>
      </c>
      <c r="B1" s="1"/>
      <c r="C1" s="1"/>
      <c r="D1" s="1"/>
      <c r="E1" s="1"/>
      <c r="F1" s="1"/>
      <c r="G1" s="1"/>
    </row>
    <row r="2" spans="1:7" ht="21" x14ac:dyDescent="0.4">
      <c r="A2" s="1" t="s">
        <v>228</v>
      </c>
      <c r="B2" s="1"/>
      <c r="C2" s="1"/>
      <c r="D2" s="1"/>
      <c r="E2" s="1"/>
      <c r="F2" s="1"/>
      <c r="G2" s="1"/>
    </row>
    <row r="3" spans="1:7" ht="21" x14ac:dyDescent="0.4">
      <c r="A3" s="1" t="s">
        <v>1</v>
      </c>
      <c r="B3" s="1"/>
      <c r="C3" s="1"/>
      <c r="D3" s="1"/>
      <c r="E3" s="1"/>
      <c r="F3" s="1"/>
      <c r="G3" s="1"/>
    </row>
    <row r="4" spans="1:7" x14ac:dyDescent="0.25">
      <c r="A4" s="36"/>
      <c r="B4" s="36"/>
      <c r="C4" s="36"/>
      <c r="D4" s="36"/>
      <c r="E4" s="36"/>
      <c r="F4" s="36"/>
      <c r="G4" s="36"/>
    </row>
    <row r="5" spans="1:7" ht="17.399999999999999" x14ac:dyDescent="0.3">
      <c r="A5" s="3" t="s">
        <v>234</v>
      </c>
      <c r="B5" s="3"/>
      <c r="C5" s="3"/>
      <c r="D5" s="3"/>
      <c r="E5" s="3"/>
      <c r="F5" s="3"/>
      <c r="G5" s="3"/>
    </row>
    <row r="6" spans="1:7" ht="17.399999999999999" x14ac:dyDescent="0.3">
      <c r="A6" s="3" t="s">
        <v>20</v>
      </c>
      <c r="B6" s="3"/>
      <c r="C6" s="3"/>
      <c r="D6" s="3"/>
      <c r="E6" s="3"/>
      <c r="F6" s="3"/>
      <c r="G6" s="3"/>
    </row>
    <row r="7" spans="1:7" x14ac:dyDescent="0.25">
      <c r="A7" s="73"/>
      <c r="B7" s="73"/>
      <c r="C7" s="73"/>
      <c r="D7" s="73"/>
      <c r="E7" s="73"/>
      <c r="F7" s="73"/>
      <c r="G7" s="73"/>
    </row>
    <row r="8" spans="1:7" ht="15.6" x14ac:dyDescent="0.3">
      <c r="A8" s="70"/>
      <c r="B8" s="39"/>
      <c r="C8" s="7" t="s">
        <v>5</v>
      </c>
      <c r="D8" s="40"/>
      <c r="E8" s="41" t="s">
        <v>9</v>
      </c>
      <c r="F8" s="7" t="s">
        <v>5</v>
      </c>
      <c r="G8" s="42"/>
    </row>
    <row r="9" spans="1:7" ht="15.6" x14ac:dyDescent="0.3">
      <c r="A9" s="10" t="s">
        <v>21</v>
      </c>
      <c r="B9" s="11" t="s">
        <v>7</v>
      </c>
      <c r="C9" s="12" t="s">
        <v>8</v>
      </c>
      <c r="D9" s="43"/>
      <c r="E9" s="44" t="s">
        <v>22</v>
      </c>
      <c r="F9" s="12" t="s">
        <v>8</v>
      </c>
      <c r="G9" s="45"/>
    </row>
    <row r="10" spans="1:7" ht="28.8" customHeight="1" x14ac:dyDescent="0.3">
      <c r="A10" s="98" t="s">
        <v>215</v>
      </c>
      <c r="B10" s="47">
        <v>690</v>
      </c>
      <c r="C10" s="48">
        <f t="shared" ref="C10:C15" si="0">(B10/B$17)*100</f>
        <v>4.6200200870438568</v>
      </c>
      <c r="D10" s="37" t="s">
        <v>11</v>
      </c>
      <c r="E10" s="19">
        <f>96108+600</f>
        <v>96708</v>
      </c>
      <c r="F10" s="48">
        <f t="shared" ref="F10:F15" si="1">(E10/E$17)*100</f>
        <v>5.8045168165599646E-2</v>
      </c>
      <c r="G10" s="49" t="s">
        <v>11</v>
      </c>
    </row>
    <row r="11" spans="1:7" ht="28.8" customHeight="1" x14ac:dyDescent="0.3">
      <c r="A11" s="46" t="s">
        <v>24</v>
      </c>
      <c r="B11" s="47">
        <v>1226</v>
      </c>
      <c r="C11" s="48">
        <f t="shared" si="0"/>
        <v>8.2089052561098086</v>
      </c>
      <c r="D11" s="37"/>
      <c r="E11" s="21">
        <v>787657</v>
      </c>
      <c r="F11" s="48">
        <f t="shared" si="1"/>
        <v>0.4727600924619651</v>
      </c>
      <c r="G11" s="49"/>
    </row>
    <row r="12" spans="1:7" ht="28.8" customHeight="1" x14ac:dyDescent="0.3">
      <c r="A12" s="46" t="s">
        <v>25</v>
      </c>
      <c r="B12" s="47">
        <v>3598</v>
      </c>
      <c r="C12" s="48">
        <f t="shared" si="0"/>
        <v>24.091061265483763</v>
      </c>
      <c r="D12" s="37"/>
      <c r="E12" s="21">
        <v>9671906</v>
      </c>
      <c r="F12" s="48">
        <f t="shared" si="1"/>
        <v>5.8051806495002714</v>
      </c>
      <c r="G12" s="49"/>
    </row>
    <row r="13" spans="1:7" ht="28.8" customHeight="1" x14ac:dyDescent="0.3">
      <c r="A13" s="46" t="s">
        <v>26</v>
      </c>
      <c r="B13" s="47">
        <v>5169</v>
      </c>
      <c r="C13" s="48">
        <f t="shared" si="0"/>
        <v>34.609976565115502</v>
      </c>
      <c r="D13" s="37"/>
      <c r="E13" s="21">
        <v>37090430</v>
      </c>
      <c r="F13" s="48">
        <f t="shared" si="1"/>
        <v>22.262069804818651</v>
      </c>
      <c r="G13" s="49"/>
    </row>
    <row r="14" spans="1:7" ht="28.8" customHeight="1" x14ac:dyDescent="0.3">
      <c r="A14" s="46" t="s">
        <v>27</v>
      </c>
      <c r="B14" s="47">
        <v>3908</v>
      </c>
      <c r="C14" s="48">
        <f t="shared" si="0"/>
        <v>26.166722464010711</v>
      </c>
      <c r="D14" s="37"/>
      <c r="E14" s="21">
        <v>71570341</v>
      </c>
      <c r="F14" s="48">
        <f t="shared" si="1"/>
        <v>42.957278394903334</v>
      </c>
      <c r="G14" s="49"/>
    </row>
    <row r="15" spans="1:7" ht="28.8" customHeight="1" x14ac:dyDescent="0.3">
      <c r="A15" s="46" t="s">
        <v>235</v>
      </c>
      <c r="B15" s="47">
        <f>335+6+3</f>
        <v>344</v>
      </c>
      <c r="C15" s="48">
        <f t="shared" si="0"/>
        <v>2.3033143622363577</v>
      </c>
      <c r="D15" s="37"/>
      <c r="E15" s="21">
        <f>36959296+4449814+5982031</f>
        <v>47391141</v>
      </c>
      <c r="F15" s="48">
        <f t="shared" si="1"/>
        <v>28.444665890150183</v>
      </c>
      <c r="G15" s="49"/>
    </row>
    <row r="16" spans="1:7" ht="15.6" x14ac:dyDescent="0.3">
      <c r="A16" s="46"/>
      <c r="B16" s="47"/>
      <c r="C16" s="48"/>
      <c r="D16" s="37"/>
      <c r="E16" s="21"/>
      <c r="F16" s="48"/>
      <c r="G16" s="49"/>
    </row>
    <row r="17" spans="1:7" ht="15.6" x14ac:dyDescent="0.3">
      <c r="A17" s="51" t="s">
        <v>18</v>
      </c>
      <c r="B17" s="52">
        <f>SUM(B10:B15)</f>
        <v>14935</v>
      </c>
      <c r="C17" s="53">
        <f>SUM(C10:C15)</f>
        <v>100</v>
      </c>
      <c r="D17" s="54" t="s">
        <v>11</v>
      </c>
      <c r="E17" s="68">
        <f>SUM(E10:E15)</f>
        <v>166608183</v>
      </c>
      <c r="F17" s="53">
        <f>SUM(F10:F15)</f>
        <v>100</v>
      </c>
      <c r="G17" s="55" t="s">
        <v>11</v>
      </c>
    </row>
    <row r="20" spans="1:7" ht="17.399999999999999" x14ac:dyDescent="0.3">
      <c r="A20" s="3" t="s">
        <v>236</v>
      </c>
      <c r="B20" s="3"/>
      <c r="C20" s="3"/>
      <c r="D20" s="3"/>
      <c r="E20" s="3"/>
      <c r="F20" s="3"/>
      <c r="G20" s="3"/>
    </row>
    <row r="21" spans="1:7" ht="17.399999999999999" x14ac:dyDescent="0.3">
      <c r="A21" s="3" t="s">
        <v>148</v>
      </c>
      <c r="B21" s="3"/>
      <c r="C21" s="3"/>
      <c r="D21" s="3"/>
      <c r="E21" s="3"/>
      <c r="F21" s="3"/>
      <c r="G21" s="3"/>
    </row>
    <row r="22" spans="1:7" ht="17.399999999999999" x14ac:dyDescent="0.3">
      <c r="A22" s="3" t="s">
        <v>149</v>
      </c>
      <c r="B22" s="3"/>
      <c r="C22" s="3"/>
      <c r="D22" s="3"/>
      <c r="E22" s="3"/>
      <c r="F22" s="3"/>
      <c r="G22" s="3"/>
    </row>
    <row r="23" spans="1:7" ht="15" x14ac:dyDescent="0.25">
      <c r="A23" s="4" t="s">
        <v>4</v>
      </c>
      <c r="B23" s="4"/>
      <c r="C23" s="4"/>
      <c r="D23" s="4"/>
      <c r="E23" s="4"/>
      <c r="F23" s="4"/>
      <c r="G23" s="4"/>
    </row>
    <row r="24" spans="1:7" x14ac:dyDescent="0.25">
      <c r="A24" s="73"/>
      <c r="B24" s="73"/>
      <c r="C24" s="73"/>
      <c r="D24" s="73"/>
      <c r="E24" s="73"/>
      <c r="F24" s="73"/>
      <c r="G24" s="73"/>
    </row>
    <row r="25" spans="1:7" ht="15.6" x14ac:dyDescent="0.3">
      <c r="A25" s="70"/>
      <c r="B25" s="217" t="s">
        <v>150</v>
      </c>
      <c r="C25" s="218"/>
      <c r="D25" s="219"/>
      <c r="E25" s="217" t="s">
        <v>151</v>
      </c>
      <c r="F25" s="218"/>
      <c r="G25" s="219"/>
    </row>
    <row r="26" spans="1:7" ht="15.6" x14ac:dyDescent="0.3">
      <c r="A26" s="10" t="s">
        <v>6</v>
      </c>
      <c r="B26" s="11" t="s">
        <v>7</v>
      </c>
      <c r="C26" s="12" t="s">
        <v>9</v>
      </c>
      <c r="D26" s="78"/>
      <c r="E26" s="11" t="s">
        <v>7</v>
      </c>
      <c r="F26" s="12" t="s">
        <v>9</v>
      </c>
      <c r="G26" s="78"/>
    </row>
    <row r="27" spans="1:7" ht="28.8" customHeight="1" x14ac:dyDescent="0.3">
      <c r="A27" s="46" t="s">
        <v>198</v>
      </c>
      <c r="B27" s="47">
        <v>173</v>
      </c>
      <c r="C27" s="80">
        <v>7807542</v>
      </c>
      <c r="D27" s="81"/>
      <c r="E27" s="47">
        <v>13</v>
      </c>
      <c r="F27" s="80">
        <v>2528605</v>
      </c>
      <c r="G27" s="220"/>
    </row>
    <row r="28" spans="1:7" ht="28.8" customHeight="1" x14ac:dyDescent="0.3">
      <c r="A28" s="46" t="s">
        <v>10</v>
      </c>
      <c r="B28" s="47">
        <v>146</v>
      </c>
      <c r="C28" s="85">
        <v>12069896</v>
      </c>
      <c r="D28" s="81"/>
      <c r="E28" s="47">
        <v>33</v>
      </c>
      <c r="F28" s="85">
        <v>7983058</v>
      </c>
      <c r="G28" s="102"/>
    </row>
    <row r="29" spans="1:7" ht="28.8" customHeight="1" x14ac:dyDescent="0.3">
      <c r="A29" s="46" t="s">
        <v>14</v>
      </c>
      <c r="B29" s="47">
        <v>12</v>
      </c>
      <c r="C29" s="85">
        <v>683015</v>
      </c>
      <c r="D29" s="81"/>
      <c r="E29" s="104" t="s">
        <v>175</v>
      </c>
      <c r="F29" s="317" t="s">
        <v>175</v>
      </c>
      <c r="G29" s="220"/>
    </row>
    <row r="30" spans="1:7" ht="28.8" customHeight="1" x14ac:dyDescent="0.3">
      <c r="A30" s="46" t="s">
        <v>98</v>
      </c>
      <c r="B30" s="47">
        <v>309</v>
      </c>
      <c r="C30" s="85">
        <v>16731629</v>
      </c>
      <c r="D30" s="81"/>
      <c r="E30" s="47">
        <v>26</v>
      </c>
      <c r="F30" s="85">
        <v>7313666</v>
      </c>
      <c r="G30" s="102"/>
    </row>
    <row r="31" spans="1:7" ht="28.8" customHeight="1" x14ac:dyDescent="0.3">
      <c r="A31" s="46" t="s">
        <v>203</v>
      </c>
      <c r="B31" s="47">
        <v>192</v>
      </c>
      <c r="C31" s="85">
        <v>15163426</v>
      </c>
      <c r="D31" s="81"/>
      <c r="E31" s="47">
        <v>33</v>
      </c>
      <c r="F31" s="85">
        <v>9243180</v>
      </c>
      <c r="G31" s="102"/>
    </row>
    <row r="32" spans="1:7" ht="28.8" customHeight="1" x14ac:dyDescent="0.3">
      <c r="A32" s="46" t="s">
        <v>109</v>
      </c>
      <c r="B32" s="47">
        <v>511</v>
      </c>
      <c r="C32" s="85">
        <v>21495316</v>
      </c>
      <c r="D32" s="81"/>
      <c r="E32" s="47">
        <v>31</v>
      </c>
      <c r="F32" s="85">
        <v>5266082</v>
      </c>
      <c r="G32" s="102"/>
    </row>
    <row r="33" spans="1:7" ht="28.8" customHeight="1" x14ac:dyDescent="0.3">
      <c r="A33" s="46" t="s">
        <v>15</v>
      </c>
      <c r="B33" s="47">
        <v>52</v>
      </c>
      <c r="C33" s="85">
        <v>2580992</v>
      </c>
      <c r="D33" s="81"/>
      <c r="E33" s="104" t="s">
        <v>175</v>
      </c>
      <c r="F33" s="317" t="s">
        <v>175</v>
      </c>
      <c r="G33" s="102"/>
    </row>
    <row r="34" spans="1:7" ht="28.8" customHeight="1" x14ac:dyDescent="0.3">
      <c r="A34" s="46" t="s">
        <v>12</v>
      </c>
      <c r="B34" s="47">
        <v>73</v>
      </c>
      <c r="C34" s="85">
        <v>3283639</v>
      </c>
      <c r="D34" s="318"/>
      <c r="E34" s="104" t="s">
        <v>175</v>
      </c>
      <c r="F34" s="317" t="s">
        <v>175</v>
      </c>
      <c r="G34" s="102"/>
    </row>
    <row r="35" spans="1:7" ht="28.8" customHeight="1" x14ac:dyDescent="0.3">
      <c r="A35" s="46" t="s">
        <v>17</v>
      </c>
      <c r="B35" s="47">
        <v>25</v>
      </c>
      <c r="C35" s="85">
        <v>1095226</v>
      </c>
      <c r="D35" s="318"/>
      <c r="E35" s="104" t="s">
        <v>175</v>
      </c>
      <c r="F35" s="317" t="s">
        <v>175</v>
      </c>
      <c r="G35" s="102"/>
    </row>
    <row r="36" spans="1:7" ht="15.6" x14ac:dyDescent="0.3">
      <c r="A36" s="46"/>
      <c r="B36" s="47"/>
      <c r="C36" s="85"/>
      <c r="D36" s="318"/>
      <c r="E36" s="47"/>
      <c r="F36" s="85"/>
      <c r="G36" s="102"/>
    </row>
    <row r="37" spans="1:7" ht="15.6" x14ac:dyDescent="0.3">
      <c r="A37" s="51" t="s">
        <v>18</v>
      </c>
      <c r="B37" s="52">
        <f>SUM(B27:B36)</f>
        <v>1493</v>
      </c>
      <c r="C37" s="91">
        <f>SUM(C27:C35)</f>
        <v>80910681</v>
      </c>
      <c r="D37" s="92"/>
      <c r="E37" s="52">
        <v>149</v>
      </c>
      <c r="F37" s="91">
        <v>34646573</v>
      </c>
      <c r="G37" s="92"/>
    </row>
    <row r="39" spans="1:7" x14ac:dyDescent="0.25">
      <c r="A39" s="2" t="s">
        <v>177</v>
      </c>
    </row>
    <row r="40" spans="1:7" ht="11.25" customHeight="1" x14ac:dyDescent="0.25"/>
  </sheetData>
  <mergeCells count="11">
    <mergeCell ref="A21:G21"/>
    <mergeCell ref="A22:G22"/>
    <mergeCell ref="A23:G23"/>
    <mergeCell ref="B25:D25"/>
    <mergeCell ref="E25:G25"/>
    <mergeCell ref="A1:G1"/>
    <mergeCell ref="A2:G2"/>
    <mergeCell ref="A3:G3"/>
    <mergeCell ref="A5:G5"/>
    <mergeCell ref="A6:G6"/>
    <mergeCell ref="A20:G20"/>
  </mergeCells>
  <pageMargins left="0.7" right="0.7" top="0.75" bottom="0.75" header="0.3" footer="0.3"/>
  <pageSetup scale="88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workbookViewId="0">
      <selection sqref="A1:H1"/>
    </sheetView>
  </sheetViews>
  <sheetFormatPr defaultColWidth="9.109375" defaultRowHeight="13.2" x14ac:dyDescent="0.25"/>
  <cols>
    <col min="1" max="1" width="34" style="321" customWidth="1"/>
    <col min="2" max="2" width="4" style="321" customWidth="1"/>
    <col min="3" max="3" width="15.6640625" style="321" customWidth="1"/>
    <col min="4" max="4" width="16.88671875" style="321" customWidth="1"/>
    <col min="5" max="5" width="3.44140625" style="321" customWidth="1"/>
    <col min="6" max="6" width="17.109375" style="321" customWidth="1"/>
    <col min="7" max="7" width="15.44140625" style="321" customWidth="1"/>
    <col min="8" max="8" width="3.44140625" style="321" customWidth="1"/>
    <col min="9" max="9" width="11.44140625" style="321" customWidth="1"/>
    <col min="10" max="256" width="9.109375" style="321"/>
    <col min="257" max="257" width="34" style="321" customWidth="1"/>
    <col min="258" max="258" width="4" style="321" customWidth="1"/>
    <col min="259" max="259" width="15.6640625" style="321" customWidth="1"/>
    <col min="260" max="260" width="16.88671875" style="321" customWidth="1"/>
    <col min="261" max="261" width="3.44140625" style="321" customWidth="1"/>
    <col min="262" max="262" width="17.109375" style="321" customWidth="1"/>
    <col min="263" max="263" width="15.44140625" style="321" customWidth="1"/>
    <col min="264" max="264" width="3.44140625" style="321" customWidth="1"/>
    <col min="265" max="265" width="11.44140625" style="321" customWidth="1"/>
    <col min="266" max="512" width="9.109375" style="321"/>
    <col min="513" max="513" width="34" style="321" customWidth="1"/>
    <col min="514" max="514" width="4" style="321" customWidth="1"/>
    <col min="515" max="515" width="15.6640625" style="321" customWidth="1"/>
    <col min="516" max="516" width="16.88671875" style="321" customWidth="1"/>
    <col min="517" max="517" width="3.44140625" style="321" customWidth="1"/>
    <col min="518" max="518" width="17.109375" style="321" customWidth="1"/>
    <col min="519" max="519" width="15.44140625" style="321" customWidth="1"/>
    <col min="520" max="520" width="3.44140625" style="321" customWidth="1"/>
    <col min="521" max="521" width="11.44140625" style="321" customWidth="1"/>
    <col min="522" max="768" width="9.109375" style="321"/>
    <col min="769" max="769" width="34" style="321" customWidth="1"/>
    <col min="770" max="770" width="4" style="321" customWidth="1"/>
    <col min="771" max="771" width="15.6640625" style="321" customWidth="1"/>
    <col min="772" max="772" width="16.88671875" style="321" customWidth="1"/>
    <col min="773" max="773" width="3.44140625" style="321" customWidth="1"/>
    <col min="774" max="774" width="17.109375" style="321" customWidth="1"/>
    <col min="775" max="775" width="15.44140625" style="321" customWidth="1"/>
    <col min="776" max="776" width="3.44140625" style="321" customWidth="1"/>
    <col min="777" max="777" width="11.44140625" style="321" customWidth="1"/>
    <col min="778" max="1024" width="9.109375" style="321"/>
    <col min="1025" max="1025" width="34" style="321" customWidth="1"/>
    <col min="1026" max="1026" width="4" style="321" customWidth="1"/>
    <col min="1027" max="1027" width="15.6640625" style="321" customWidth="1"/>
    <col min="1028" max="1028" width="16.88671875" style="321" customWidth="1"/>
    <col min="1029" max="1029" width="3.44140625" style="321" customWidth="1"/>
    <col min="1030" max="1030" width="17.109375" style="321" customWidth="1"/>
    <col min="1031" max="1031" width="15.44140625" style="321" customWidth="1"/>
    <col min="1032" max="1032" width="3.44140625" style="321" customWidth="1"/>
    <col min="1033" max="1033" width="11.44140625" style="321" customWidth="1"/>
    <col min="1034" max="1280" width="9.109375" style="321"/>
    <col min="1281" max="1281" width="34" style="321" customWidth="1"/>
    <col min="1282" max="1282" width="4" style="321" customWidth="1"/>
    <col min="1283" max="1283" width="15.6640625" style="321" customWidth="1"/>
    <col min="1284" max="1284" width="16.88671875" style="321" customWidth="1"/>
    <col min="1285" max="1285" width="3.44140625" style="321" customWidth="1"/>
    <col min="1286" max="1286" width="17.109375" style="321" customWidth="1"/>
    <col min="1287" max="1287" width="15.44140625" style="321" customWidth="1"/>
    <col min="1288" max="1288" width="3.44140625" style="321" customWidth="1"/>
    <col min="1289" max="1289" width="11.44140625" style="321" customWidth="1"/>
    <col min="1290" max="1536" width="9.109375" style="321"/>
    <col min="1537" max="1537" width="34" style="321" customWidth="1"/>
    <col min="1538" max="1538" width="4" style="321" customWidth="1"/>
    <col min="1539" max="1539" width="15.6640625" style="321" customWidth="1"/>
    <col min="1540" max="1540" width="16.88671875" style="321" customWidth="1"/>
    <col min="1541" max="1541" width="3.44140625" style="321" customWidth="1"/>
    <col min="1542" max="1542" width="17.109375" style="321" customWidth="1"/>
    <col min="1543" max="1543" width="15.44140625" style="321" customWidth="1"/>
    <col min="1544" max="1544" width="3.44140625" style="321" customWidth="1"/>
    <col min="1545" max="1545" width="11.44140625" style="321" customWidth="1"/>
    <col min="1546" max="1792" width="9.109375" style="321"/>
    <col min="1793" max="1793" width="34" style="321" customWidth="1"/>
    <col min="1794" max="1794" width="4" style="321" customWidth="1"/>
    <col min="1795" max="1795" width="15.6640625" style="321" customWidth="1"/>
    <col min="1796" max="1796" width="16.88671875" style="321" customWidth="1"/>
    <col min="1797" max="1797" width="3.44140625" style="321" customWidth="1"/>
    <col min="1798" max="1798" width="17.109375" style="321" customWidth="1"/>
    <col min="1799" max="1799" width="15.44140625" style="321" customWidth="1"/>
    <col min="1800" max="1800" width="3.44140625" style="321" customWidth="1"/>
    <col min="1801" max="1801" width="11.44140625" style="321" customWidth="1"/>
    <col min="1802" max="2048" width="9.109375" style="321"/>
    <col min="2049" max="2049" width="34" style="321" customWidth="1"/>
    <col min="2050" max="2050" width="4" style="321" customWidth="1"/>
    <col min="2051" max="2051" width="15.6640625" style="321" customWidth="1"/>
    <col min="2052" max="2052" width="16.88671875" style="321" customWidth="1"/>
    <col min="2053" max="2053" width="3.44140625" style="321" customWidth="1"/>
    <col min="2054" max="2054" width="17.109375" style="321" customWidth="1"/>
    <col min="2055" max="2055" width="15.44140625" style="321" customWidth="1"/>
    <col min="2056" max="2056" width="3.44140625" style="321" customWidth="1"/>
    <col min="2057" max="2057" width="11.44140625" style="321" customWidth="1"/>
    <col min="2058" max="2304" width="9.109375" style="321"/>
    <col min="2305" max="2305" width="34" style="321" customWidth="1"/>
    <col min="2306" max="2306" width="4" style="321" customWidth="1"/>
    <col min="2307" max="2307" width="15.6640625" style="321" customWidth="1"/>
    <col min="2308" max="2308" width="16.88671875" style="321" customWidth="1"/>
    <col min="2309" max="2309" width="3.44140625" style="321" customWidth="1"/>
    <col min="2310" max="2310" width="17.109375" style="321" customWidth="1"/>
    <col min="2311" max="2311" width="15.44140625" style="321" customWidth="1"/>
    <col min="2312" max="2312" width="3.44140625" style="321" customWidth="1"/>
    <col min="2313" max="2313" width="11.44140625" style="321" customWidth="1"/>
    <col min="2314" max="2560" width="9.109375" style="321"/>
    <col min="2561" max="2561" width="34" style="321" customWidth="1"/>
    <col min="2562" max="2562" width="4" style="321" customWidth="1"/>
    <col min="2563" max="2563" width="15.6640625" style="321" customWidth="1"/>
    <col min="2564" max="2564" width="16.88671875" style="321" customWidth="1"/>
    <col min="2565" max="2565" width="3.44140625" style="321" customWidth="1"/>
    <col min="2566" max="2566" width="17.109375" style="321" customWidth="1"/>
    <col min="2567" max="2567" width="15.44140625" style="321" customWidth="1"/>
    <col min="2568" max="2568" width="3.44140625" style="321" customWidth="1"/>
    <col min="2569" max="2569" width="11.44140625" style="321" customWidth="1"/>
    <col min="2570" max="2816" width="9.109375" style="321"/>
    <col min="2817" max="2817" width="34" style="321" customWidth="1"/>
    <col min="2818" max="2818" width="4" style="321" customWidth="1"/>
    <col min="2819" max="2819" width="15.6640625" style="321" customWidth="1"/>
    <col min="2820" max="2820" width="16.88671875" style="321" customWidth="1"/>
    <col min="2821" max="2821" width="3.44140625" style="321" customWidth="1"/>
    <col min="2822" max="2822" width="17.109375" style="321" customWidth="1"/>
    <col min="2823" max="2823" width="15.44140625" style="321" customWidth="1"/>
    <col min="2824" max="2824" width="3.44140625" style="321" customWidth="1"/>
    <col min="2825" max="2825" width="11.44140625" style="321" customWidth="1"/>
    <col min="2826" max="3072" width="9.109375" style="321"/>
    <col min="3073" max="3073" width="34" style="321" customWidth="1"/>
    <col min="3074" max="3074" width="4" style="321" customWidth="1"/>
    <col min="3075" max="3075" width="15.6640625" style="321" customWidth="1"/>
    <col min="3076" max="3076" width="16.88671875" style="321" customWidth="1"/>
    <col min="3077" max="3077" width="3.44140625" style="321" customWidth="1"/>
    <col min="3078" max="3078" width="17.109375" style="321" customWidth="1"/>
    <col min="3079" max="3079" width="15.44140625" style="321" customWidth="1"/>
    <col min="3080" max="3080" width="3.44140625" style="321" customWidth="1"/>
    <col min="3081" max="3081" width="11.44140625" style="321" customWidth="1"/>
    <col min="3082" max="3328" width="9.109375" style="321"/>
    <col min="3329" max="3329" width="34" style="321" customWidth="1"/>
    <col min="3330" max="3330" width="4" style="321" customWidth="1"/>
    <col min="3331" max="3331" width="15.6640625" style="321" customWidth="1"/>
    <col min="3332" max="3332" width="16.88671875" style="321" customWidth="1"/>
    <col min="3333" max="3333" width="3.44140625" style="321" customWidth="1"/>
    <col min="3334" max="3334" width="17.109375" style="321" customWidth="1"/>
    <col min="3335" max="3335" width="15.44140625" style="321" customWidth="1"/>
    <col min="3336" max="3336" width="3.44140625" style="321" customWidth="1"/>
    <col min="3337" max="3337" width="11.44140625" style="321" customWidth="1"/>
    <col min="3338" max="3584" width="9.109375" style="321"/>
    <col min="3585" max="3585" width="34" style="321" customWidth="1"/>
    <col min="3586" max="3586" width="4" style="321" customWidth="1"/>
    <col min="3587" max="3587" width="15.6640625" style="321" customWidth="1"/>
    <col min="3588" max="3588" width="16.88671875" style="321" customWidth="1"/>
    <col min="3589" max="3589" width="3.44140625" style="321" customWidth="1"/>
    <col min="3590" max="3590" width="17.109375" style="321" customWidth="1"/>
    <col min="3591" max="3591" width="15.44140625" style="321" customWidth="1"/>
    <col min="3592" max="3592" width="3.44140625" style="321" customWidth="1"/>
    <col min="3593" max="3593" width="11.44140625" style="321" customWidth="1"/>
    <col min="3594" max="3840" width="9.109375" style="321"/>
    <col min="3841" max="3841" width="34" style="321" customWidth="1"/>
    <col min="3842" max="3842" width="4" style="321" customWidth="1"/>
    <col min="3843" max="3843" width="15.6640625" style="321" customWidth="1"/>
    <col min="3844" max="3844" width="16.88671875" style="321" customWidth="1"/>
    <col min="3845" max="3845" width="3.44140625" style="321" customWidth="1"/>
    <col min="3846" max="3846" width="17.109375" style="321" customWidth="1"/>
    <col min="3847" max="3847" width="15.44140625" style="321" customWidth="1"/>
    <col min="3848" max="3848" width="3.44140625" style="321" customWidth="1"/>
    <col min="3849" max="3849" width="11.44140625" style="321" customWidth="1"/>
    <col min="3850" max="4096" width="9.109375" style="321"/>
    <col min="4097" max="4097" width="34" style="321" customWidth="1"/>
    <col min="4098" max="4098" width="4" style="321" customWidth="1"/>
    <col min="4099" max="4099" width="15.6640625" style="321" customWidth="1"/>
    <col min="4100" max="4100" width="16.88671875" style="321" customWidth="1"/>
    <col min="4101" max="4101" width="3.44140625" style="321" customWidth="1"/>
    <col min="4102" max="4102" width="17.109375" style="321" customWidth="1"/>
    <col min="4103" max="4103" width="15.44140625" style="321" customWidth="1"/>
    <col min="4104" max="4104" width="3.44140625" style="321" customWidth="1"/>
    <col min="4105" max="4105" width="11.44140625" style="321" customWidth="1"/>
    <col min="4106" max="4352" width="9.109375" style="321"/>
    <col min="4353" max="4353" width="34" style="321" customWidth="1"/>
    <col min="4354" max="4354" width="4" style="321" customWidth="1"/>
    <col min="4355" max="4355" width="15.6640625" style="321" customWidth="1"/>
    <col min="4356" max="4356" width="16.88671875" style="321" customWidth="1"/>
    <col min="4357" max="4357" width="3.44140625" style="321" customWidth="1"/>
    <col min="4358" max="4358" width="17.109375" style="321" customWidth="1"/>
    <col min="4359" max="4359" width="15.44140625" style="321" customWidth="1"/>
    <col min="4360" max="4360" width="3.44140625" style="321" customWidth="1"/>
    <col min="4361" max="4361" width="11.44140625" style="321" customWidth="1"/>
    <col min="4362" max="4608" width="9.109375" style="321"/>
    <col min="4609" max="4609" width="34" style="321" customWidth="1"/>
    <col min="4610" max="4610" width="4" style="321" customWidth="1"/>
    <col min="4611" max="4611" width="15.6640625" style="321" customWidth="1"/>
    <col min="4612" max="4612" width="16.88671875" style="321" customWidth="1"/>
    <col min="4613" max="4613" width="3.44140625" style="321" customWidth="1"/>
    <col min="4614" max="4614" width="17.109375" style="321" customWidth="1"/>
    <col min="4615" max="4615" width="15.44140625" style="321" customWidth="1"/>
    <col min="4616" max="4616" width="3.44140625" style="321" customWidth="1"/>
    <col min="4617" max="4617" width="11.44140625" style="321" customWidth="1"/>
    <col min="4618" max="4864" width="9.109375" style="321"/>
    <col min="4865" max="4865" width="34" style="321" customWidth="1"/>
    <col min="4866" max="4866" width="4" style="321" customWidth="1"/>
    <col min="4867" max="4867" width="15.6640625" style="321" customWidth="1"/>
    <col min="4868" max="4868" width="16.88671875" style="321" customWidth="1"/>
    <col min="4869" max="4869" width="3.44140625" style="321" customWidth="1"/>
    <col min="4870" max="4870" width="17.109375" style="321" customWidth="1"/>
    <col min="4871" max="4871" width="15.44140625" style="321" customWidth="1"/>
    <col min="4872" max="4872" width="3.44140625" style="321" customWidth="1"/>
    <col min="4873" max="4873" width="11.44140625" style="321" customWidth="1"/>
    <col min="4874" max="5120" width="9.109375" style="321"/>
    <col min="5121" max="5121" width="34" style="321" customWidth="1"/>
    <col min="5122" max="5122" width="4" style="321" customWidth="1"/>
    <col min="5123" max="5123" width="15.6640625" style="321" customWidth="1"/>
    <col min="5124" max="5124" width="16.88671875" style="321" customWidth="1"/>
    <col min="5125" max="5125" width="3.44140625" style="321" customWidth="1"/>
    <col min="5126" max="5126" width="17.109375" style="321" customWidth="1"/>
    <col min="5127" max="5127" width="15.44140625" style="321" customWidth="1"/>
    <col min="5128" max="5128" width="3.44140625" style="321" customWidth="1"/>
    <col min="5129" max="5129" width="11.44140625" style="321" customWidth="1"/>
    <col min="5130" max="5376" width="9.109375" style="321"/>
    <col min="5377" max="5377" width="34" style="321" customWidth="1"/>
    <col min="5378" max="5378" width="4" style="321" customWidth="1"/>
    <col min="5379" max="5379" width="15.6640625" style="321" customWidth="1"/>
    <col min="5380" max="5380" width="16.88671875" style="321" customWidth="1"/>
    <col min="5381" max="5381" width="3.44140625" style="321" customWidth="1"/>
    <col min="5382" max="5382" width="17.109375" style="321" customWidth="1"/>
    <col min="5383" max="5383" width="15.44140625" style="321" customWidth="1"/>
    <col min="5384" max="5384" width="3.44140625" style="321" customWidth="1"/>
    <col min="5385" max="5385" width="11.44140625" style="321" customWidth="1"/>
    <col min="5386" max="5632" width="9.109375" style="321"/>
    <col min="5633" max="5633" width="34" style="321" customWidth="1"/>
    <col min="5634" max="5634" width="4" style="321" customWidth="1"/>
    <col min="5635" max="5635" width="15.6640625" style="321" customWidth="1"/>
    <col min="5636" max="5636" width="16.88671875" style="321" customWidth="1"/>
    <col min="5637" max="5637" width="3.44140625" style="321" customWidth="1"/>
    <col min="5638" max="5638" width="17.109375" style="321" customWidth="1"/>
    <col min="5639" max="5639" width="15.44140625" style="321" customWidth="1"/>
    <col min="5640" max="5640" width="3.44140625" style="321" customWidth="1"/>
    <col min="5641" max="5641" width="11.44140625" style="321" customWidth="1"/>
    <col min="5642" max="5888" width="9.109375" style="321"/>
    <col min="5889" max="5889" width="34" style="321" customWidth="1"/>
    <col min="5890" max="5890" width="4" style="321" customWidth="1"/>
    <col min="5891" max="5891" width="15.6640625" style="321" customWidth="1"/>
    <col min="5892" max="5892" width="16.88671875" style="321" customWidth="1"/>
    <col min="5893" max="5893" width="3.44140625" style="321" customWidth="1"/>
    <col min="5894" max="5894" width="17.109375" style="321" customWidth="1"/>
    <col min="5895" max="5895" width="15.44140625" style="321" customWidth="1"/>
    <col min="5896" max="5896" width="3.44140625" style="321" customWidth="1"/>
    <col min="5897" max="5897" width="11.44140625" style="321" customWidth="1"/>
    <col min="5898" max="6144" width="9.109375" style="321"/>
    <col min="6145" max="6145" width="34" style="321" customWidth="1"/>
    <col min="6146" max="6146" width="4" style="321" customWidth="1"/>
    <col min="6147" max="6147" width="15.6640625" style="321" customWidth="1"/>
    <col min="6148" max="6148" width="16.88671875" style="321" customWidth="1"/>
    <col min="6149" max="6149" width="3.44140625" style="321" customWidth="1"/>
    <col min="6150" max="6150" width="17.109375" style="321" customWidth="1"/>
    <col min="6151" max="6151" width="15.44140625" style="321" customWidth="1"/>
    <col min="6152" max="6152" width="3.44140625" style="321" customWidth="1"/>
    <col min="6153" max="6153" width="11.44140625" style="321" customWidth="1"/>
    <col min="6154" max="6400" width="9.109375" style="321"/>
    <col min="6401" max="6401" width="34" style="321" customWidth="1"/>
    <col min="6402" max="6402" width="4" style="321" customWidth="1"/>
    <col min="6403" max="6403" width="15.6640625" style="321" customWidth="1"/>
    <col min="6404" max="6404" width="16.88671875" style="321" customWidth="1"/>
    <col min="6405" max="6405" width="3.44140625" style="321" customWidth="1"/>
    <col min="6406" max="6406" width="17.109375" style="321" customWidth="1"/>
    <col min="6407" max="6407" width="15.44140625" style="321" customWidth="1"/>
    <col min="6408" max="6408" width="3.44140625" style="321" customWidth="1"/>
    <col min="6409" max="6409" width="11.44140625" style="321" customWidth="1"/>
    <col min="6410" max="6656" width="9.109375" style="321"/>
    <col min="6657" max="6657" width="34" style="321" customWidth="1"/>
    <col min="6658" max="6658" width="4" style="321" customWidth="1"/>
    <col min="6659" max="6659" width="15.6640625" style="321" customWidth="1"/>
    <col min="6660" max="6660" width="16.88671875" style="321" customWidth="1"/>
    <col min="6661" max="6661" width="3.44140625" style="321" customWidth="1"/>
    <col min="6662" max="6662" width="17.109375" style="321" customWidth="1"/>
    <col min="6663" max="6663" width="15.44140625" style="321" customWidth="1"/>
    <col min="6664" max="6664" width="3.44140625" style="321" customWidth="1"/>
    <col min="6665" max="6665" width="11.44140625" style="321" customWidth="1"/>
    <col min="6666" max="6912" width="9.109375" style="321"/>
    <col min="6913" max="6913" width="34" style="321" customWidth="1"/>
    <col min="6914" max="6914" width="4" style="321" customWidth="1"/>
    <col min="6915" max="6915" width="15.6640625" style="321" customWidth="1"/>
    <col min="6916" max="6916" width="16.88671875" style="321" customWidth="1"/>
    <col min="6917" max="6917" width="3.44140625" style="321" customWidth="1"/>
    <col min="6918" max="6918" width="17.109375" style="321" customWidth="1"/>
    <col min="6919" max="6919" width="15.44140625" style="321" customWidth="1"/>
    <col min="6920" max="6920" width="3.44140625" style="321" customWidth="1"/>
    <col min="6921" max="6921" width="11.44140625" style="321" customWidth="1"/>
    <col min="6922" max="7168" width="9.109375" style="321"/>
    <col min="7169" max="7169" width="34" style="321" customWidth="1"/>
    <col min="7170" max="7170" width="4" style="321" customWidth="1"/>
    <col min="7171" max="7171" width="15.6640625" style="321" customWidth="1"/>
    <col min="7172" max="7172" width="16.88671875" style="321" customWidth="1"/>
    <col min="7173" max="7173" width="3.44140625" style="321" customWidth="1"/>
    <col min="7174" max="7174" width="17.109375" style="321" customWidth="1"/>
    <col min="7175" max="7175" width="15.44140625" style="321" customWidth="1"/>
    <col min="7176" max="7176" width="3.44140625" style="321" customWidth="1"/>
    <col min="7177" max="7177" width="11.44140625" style="321" customWidth="1"/>
    <col min="7178" max="7424" width="9.109375" style="321"/>
    <col min="7425" max="7425" width="34" style="321" customWidth="1"/>
    <col min="7426" max="7426" width="4" style="321" customWidth="1"/>
    <col min="7427" max="7427" width="15.6640625" style="321" customWidth="1"/>
    <col min="7428" max="7428" width="16.88671875" style="321" customWidth="1"/>
    <col min="7429" max="7429" width="3.44140625" style="321" customWidth="1"/>
    <col min="7430" max="7430" width="17.109375" style="321" customWidth="1"/>
    <col min="7431" max="7431" width="15.44140625" style="321" customWidth="1"/>
    <col min="7432" max="7432" width="3.44140625" style="321" customWidth="1"/>
    <col min="7433" max="7433" width="11.44140625" style="321" customWidth="1"/>
    <col min="7434" max="7680" width="9.109375" style="321"/>
    <col min="7681" max="7681" width="34" style="321" customWidth="1"/>
    <col min="7682" max="7682" width="4" style="321" customWidth="1"/>
    <col min="7683" max="7683" width="15.6640625" style="321" customWidth="1"/>
    <col min="7684" max="7684" width="16.88671875" style="321" customWidth="1"/>
    <col min="7685" max="7685" width="3.44140625" style="321" customWidth="1"/>
    <col min="7686" max="7686" width="17.109375" style="321" customWidth="1"/>
    <col min="7687" max="7687" width="15.44140625" style="321" customWidth="1"/>
    <col min="7688" max="7688" width="3.44140625" style="321" customWidth="1"/>
    <col min="7689" max="7689" width="11.44140625" style="321" customWidth="1"/>
    <col min="7690" max="7936" width="9.109375" style="321"/>
    <col min="7937" max="7937" width="34" style="321" customWidth="1"/>
    <col min="7938" max="7938" width="4" style="321" customWidth="1"/>
    <col min="7939" max="7939" width="15.6640625" style="321" customWidth="1"/>
    <col min="7940" max="7940" width="16.88671875" style="321" customWidth="1"/>
    <col min="7941" max="7941" width="3.44140625" style="321" customWidth="1"/>
    <col min="7942" max="7942" width="17.109375" style="321" customWidth="1"/>
    <col min="7943" max="7943" width="15.44140625" style="321" customWidth="1"/>
    <col min="7944" max="7944" width="3.44140625" style="321" customWidth="1"/>
    <col min="7945" max="7945" width="11.44140625" style="321" customWidth="1"/>
    <col min="7946" max="8192" width="9.109375" style="321"/>
    <col min="8193" max="8193" width="34" style="321" customWidth="1"/>
    <col min="8194" max="8194" width="4" style="321" customWidth="1"/>
    <col min="8195" max="8195" width="15.6640625" style="321" customWidth="1"/>
    <col min="8196" max="8196" width="16.88671875" style="321" customWidth="1"/>
    <col min="8197" max="8197" width="3.44140625" style="321" customWidth="1"/>
    <col min="8198" max="8198" width="17.109375" style="321" customWidth="1"/>
    <col min="8199" max="8199" width="15.44140625" style="321" customWidth="1"/>
    <col min="8200" max="8200" width="3.44140625" style="321" customWidth="1"/>
    <col min="8201" max="8201" width="11.44140625" style="321" customWidth="1"/>
    <col min="8202" max="8448" width="9.109375" style="321"/>
    <col min="8449" max="8449" width="34" style="321" customWidth="1"/>
    <col min="8450" max="8450" width="4" style="321" customWidth="1"/>
    <col min="8451" max="8451" width="15.6640625" style="321" customWidth="1"/>
    <col min="8452" max="8452" width="16.88671875" style="321" customWidth="1"/>
    <col min="8453" max="8453" width="3.44140625" style="321" customWidth="1"/>
    <col min="8454" max="8454" width="17.109375" style="321" customWidth="1"/>
    <col min="8455" max="8455" width="15.44140625" style="321" customWidth="1"/>
    <col min="8456" max="8456" width="3.44140625" style="321" customWidth="1"/>
    <col min="8457" max="8457" width="11.44140625" style="321" customWidth="1"/>
    <col min="8458" max="8704" width="9.109375" style="321"/>
    <col min="8705" max="8705" width="34" style="321" customWidth="1"/>
    <col min="8706" max="8706" width="4" style="321" customWidth="1"/>
    <col min="8707" max="8707" width="15.6640625" style="321" customWidth="1"/>
    <col min="8708" max="8708" width="16.88671875" style="321" customWidth="1"/>
    <col min="8709" max="8709" width="3.44140625" style="321" customWidth="1"/>
    <col min="8710" max="8710" width="17.109375" style="321" customWidth="1"/>
    <col min="8711" max="8711" width="15.44140625" style="321" customWidth="1"/>
    <col min="8712" max="8712" width="3.44140625" style="321" customWidth="1"/>
    <col min="8713" max="8713" width="11.44140625" style="321" customWidth="1"/>
    <col min="8714" max="8960" width="9.109375" style="321"/>
    <col min="8961" max="8961" width="34" style="321" customWidth="1"/>
    <col min="8962" max="8962" width="4" style="321" customWidth="1"/>
    <col min="8963" max="8963" width="15.6640625" style="321" customWidth="1"/>
    <col min="8964" max="8964" width="16.88671875" style="321" customWidth="1"/>
    <col min="8965" max="8965" width="3.44140625" style="321" customWidth="1"/>
    <col min="8966" max="8966" width="17.109375" style="321" customWidth="1"/>
    <col min="8967" max="8967" width="15.44140625" style="321" customWidth="1"/>
    <col min="8968" max="8968" width="3.44140625" style="321" customWidth="1"/>
    <col min="8969" max="8969" width="11.44140625" style="321" customWidth="1"/>
    <col min="8970" max="9216" width="9.109375" style="321"/>
    <col min="9217" max="9217" width="34" style="321" customWidth="1"/>
    <col min="9218" max="9218" width="4" style="321" customWidth="1"/>
    <col min="9219" max="9219" width="15.6640625" style="321" customWidth="1"/>
    <col min="9220" max="9220" width="16.88671875" style="321" customWidth="1"/>
    <col min="9221" max="9221" width="3.44140625" style="321" customWidth="1"/>
    <col min="9222" max="9222" width="17.109375" style="321" customWidth="1"/>
    <col min="9223" max="9223" width="15.44140625" style="321" customWidth="1"/>
    <col min="9224" max="9224" width="3.44140625" style="321" customWidth="1"/>
    <col min="9225" max="9225" width="11.44140625" style="321" customWidth="1"/>
    <col min="9226" max="9472" width="9.109375" style="321"/>
    <col min="9473" max="9473" width="34" style="321" customWidth="1"/>
    <col min="9474" max="9474" width="4" style="321" customWidth="1"/>
    <col min="9475" max="9475" width="15.6640625" style="321" customWidth="1"/>
    <col min="9476" max="9476" width="16.88671875" style="321" customWidth="1"/>
    <col min="9477" max="9477" width="3.44140625" style="321" customWidth="1"/>
    <col min="9478" max="9478" width="17.109375" style="321" customWidth="1"/>
    <col min="9479" max="9479" width="15.44140625" style="321" customWidth="1"/>
    <col min="9480" max="9480" width="3.44140625" style="321" customWidth="1"/>
    <col min="9481" max="9481" width="11.44140625" style="321" customWidth="1"/>
    <col min="9482" max="9728" width="9.109375" style="321"/>
    <col min="9729" max="9729" width="34" style="321" customWidth="1"/>
    <col min="9730" max="9730" width="4" style="321" customWidth="1"/>
    <col min="9731" max="9731" width="15.6640625" style="321" customWidth="1"/>
    <col min="9732" max="9732" width="16.88671875" style="321" customWidth="1"/>
    <col min="9733" max="9733" width="3.44140625" style="321" customWidth="1"/>
    <col min="9734" max="9734" width="17.109375" style="321" customWidth="1"/>
    <col min="9735" max="9735" width="15.44140625" style="321" customWidth="1"/>
    <col min="9736" max="9736" width="3.44140625" style="321" customWidth="1"/>
    <col min="9737" max="9737" width="11.44140625" style="321" customWidth="1"/>
    <col min="9738" max="9984" width="9.109375" style="321"/>
    <col min="9985" max="9985" width="34" style="321" customWidth="1"/>
    <col min="9986" max="9986" width="4" style="321" customWidth="1"/>
    <col min="9987" max="9987" width="15.6640625" style="321" customWidth="1"/>
    <col min="9988" max="9988" width="16.88671875" style="321" customWidth="1"/>
    <col min="9989" max="9989" width="3.44140625" style="321" customWidth="1"/>
    <col min="9990" max="9990" width="17.109375" style="321" customWidth="1"/>
    <col min="9991" max="9991" width="15.44140625" style="321" customWidth="1"/>
    <col min="9992" max="9992" width="3.44140625" style="321" customWidth="1"/>
    <col min="9993" max="9993" width="11.44140625" style="321" customWidth="1"/>
    <col min="9994" max="10240" width="9.109375" style="321"/>
    <col min="10241" max="10241" width="34" style="321" customWidth="1"/>
    <col min="10242" max="10242" width="4" style="321" customWidth="1"/>
    <col min="10243" max="10243" width="15.6640625" style="321" customWidth="1"/>
    <col min="10244" max="10244" width="16.88671875" style="321" customWidth="1"/>
    <col min="10245" max="10245" width="3.44140625" style="321" customWidth="1"/>
    <col min="10246" max="10246" width="17.109375" style="321" customWidth="1"/>
    <col min="10247" max="10247" width="15.44140625" style="321" customWidth="1"/>
    <col min="10248" max="10248" width="3.44140625" style="321" customWidth="1"/>
    <col min="10249" max="10249" width="11.44140625" style="321" customWidth="1"/>
    <col min="10250" max="10496" width="9.109375" style="321"/>
    <col min="10497" max="10497" width="34" style="321" customWidth="1"/>
    <col min="10498" max="10498" width="4" style="321" customWidth="1"/>
    <col min="10499" max="10499" width="15.6640625" style="321" customWidth="1"/>
    <col min="10500" max="10500" width="16.88671875" style="321" customWidth="1"/>
    <col min="10501" max="10501" width="3.44140625" style="321" customWidth="1"/>
    <col min="10502" max="10502" width="17.109375" style="321" customWidth="1"/>
    <col min="10503" max="10503" width="15.44140625" style="321" customWidth="1"/>
    <col min="10504" max="10504" width="3.44140625" style="321" customWidth="1"/>
    <col min="10505" max="10505" width="11.44140625" style="321" customWidth="1"/>
    <col min="10506" max="10752" width="9.109375" style="321"/>
    <col min="10753" max="10753" width="34" style="321" customWidth="1"/>
    <col min="10754" max="10754" width="4" style="321" customWidth="1"/>
    <col min="10755" max="10755" width="15.6640625" style="321" customWidth="1"/>
    <col min="10756" max="10756" width="16.88671875" style="321" customWidth="1"/>
    <col min="10757" max="10757" width="3.44140625" style="321" customWidth="1"/>
    <col min="10758" max="10758" width="17.109375" style="321" customWidth="1"/>
    <col min="10759" max="10759" width="15.44140625" style="321" customWidth="1"/>
    <col min="10760" max="10760" width="3.44140625" style="321" customWidth="1"/>
    <col min="10761" max="10761" width="11.44140625" style="321" customWidth="1"/>
    <col min="10762" max="11008" width="9.109375" style="321"/>
    <col min="11009" max="11009" width="34" style="321" customWidth="1"/>
    <col min="11010" max="11010" width="4" style="321" customWidth="1"/>
    <col min="11011" max="11011" width="15.6640625" style="321" customWidth="1"/>
    <col min="11012" max="11012" width="16.88671875" style="321" customWidth="1"/>
    <col min="11013" max="11013" width="3.44140625" style="321" customWidth="1"/>
    <col min="11014" max="11014" width="17.109375" style="321" customWidth="1"/>
    <col min="11015" max="11015" width="15.44140625" style="321" customWidth="1"/>
    <col min="11016" max="11016" width="3.44140625" style="321" customWidth="1"/>
    <col min="11017" max="11017" width="11.44140625" style="321" customWidth="1"/>
    <col min="11018" max="11264" width="9.109375" style="321"/>
    <col min="11265" max="11265" width="34" style="321" customWidth="1"/>
    <col min="11266" max="11266" width="4" style="321" customWidth="1"/>
    <col min="11267" max="11267" width="15.6640625" style="321" customWidth="1"/>
    <col min="11268" max="11268" width="16.88671875" style="321" customWidth="1"/>
    <col min="11269" max="11269" width="3.44140625" style="321" customWidth="1"/>
    <col min="11270" max="11270" width="17.109375" style="321" customWidth="1"/>
    <col min="11271" max="11271" width="15.44140625" style="321" customWidth="1"/>
    <col min="11272" max="11272" width="3.44140625" style="321" customWidth="1"/>
    <col min="11273" max="11273" width="11.44140625" style="321" customWidth="1"/>
    <col min="11274" max="11520" width="9.109375" style="321"/>
    <col min="11521" max="11521" width="34" style="321" customWidth="1"/>
    <col min="11522" max="11522" width="4" style="321" customWidth="1"/>
    <col min="11523" max="11523" width="15.6640625" style="321" customWidth="1"/>
    <col min="11524" max="11524" width="16.88671875" style="321" customWidth="1"/>
    <col min="11525" max="11525" width="3.44140625" style="321" customWidth="1"/>
    <col min="11526" max="11526" width="17.109375" style="321" customWidth="1"/>
    <col min="11527" max="11527" width="15.44140625" style="321" customWidth="1"/>
    <col min="11528" max="11528" width="3.44140625" style="321" customWidth="1"/>
    <col min="11529" max="11529" width="11.44140625" style="321" customWidth="1"/>
    <col min="11530" max="11776" width="9.109375" style="321"/>
    <col min="11777" max="11777" width="34" style="321" customWidth="1"/>
    <col min="11778" max="11778" width="4" style="321" customWidth="1"/>
    <col min="11779" max="11779" width="15.6640625" style="321" customWidth="1"/>
    <col min="11780" max="11780" width="16.88671875" style="321" customWidth="1"/>
    <col min="11781" max="11781" width="3.44140625" style="321" customWidth="1"/>
    <col min="11782" max="11782" width="17.109375" style="321" customWidth="1"/>
    <col min="11783" max="11783" width="15.44140625" style="321" customWidth="1"/>
    <col min="11784" max="11784" width="3.44140625" style="321" customWidth="1"/>
    <col min="11785" max="11785" width="11.44140625" style="321" customWidth="1"/>
    <col min="11786" max="12032" width="9.109375" style="321"/>
    <col min="12033" max="12033" width="34" style="321" customWidth="1"/>
    <col min="12034" max="12034" width="4" style="321" customWidth="1"/>
    <col min="12035" max="12035" width="15.6640625" style="321" customWidth="1"/>
    <col min="12036" max="12036" width="16.88671875" style="321" customWidth="1"/>
    <col min="12037" max="12037" width="3.44140625" style="321" customWidth="1"/>
    <col min="12038" max="12038" width="17.109375" style="321" customWidth="1"/>
    <col min="12039" max="12039" width="15.44140625" style="321" customWidth="1"/>
    <col min="12040" max="12040" width="3.44140625" style="321" customWidth="1"/>
    <col min="12041" max="12041" width="11.44140625" style="321" customWidth="1"/>
    <col min="12042" max="12288" width="9.109375" style="321"/>
    <col min="12289" max="12289" width="34" style="321" customWidth="1"/>
    <col min="12290" max="12290" width="4" style="321" customWidth="1"/>
    <col min="12291" max="12291" width="15.6640625" style="321" customWidth="1"/>
    <col min="12292" max="12292" width="16.88671875" style="321" customWidth="1"/>
    <col min="12293" max="12293" width="3.44140625" style="321" customWidth="1"/>
    <col min="12294" max="12294" width="17.109375" style="321" customWidth="1"/>
    <col min="12295" max="12295" width="15.44140625" style="321" customWidth="1"/>
    <col min="12296" max="12296" width="3.44140625" style="321" customWidth="1"/>
    <col min="12297" max="12297" width="11.44140625" style="321" customWidth="1"/>
    <col min="12298" max="12544" width="9.109375" style="321"/>
    <col min="12545" max="12545" width="34" style="321" customWidth="1"/>
    <col min="12546" max="12546" width="4" style="321" customWidth="1"/>
    <col min="12547" max="12547" width="15.6640625" style="321" customWidth="1"/>
    <col min="12548" max="12548" width="16.88671875" style="321" customWidth="1"/>
    <col min="12549" max="12549" width="3.44140625" style="321" customWidth="1"/>
    <col min="12550" max="12550" width="17.109375" style="321" customWidth="1"/>
    <col min="12551" max="12551" width="15.44140625" style="321" customWidth="1"/>
    <col min="12552" max="12552" width="3.44140625" style="321" customWidth="1"/>
    <col min="12553" max="12553" width="11.44140625" style="321" customWidth="1"/>
    <col min="12554" max="12800" width="9.109375" style="321"/>
    <col min="12801" max="12801" width="34" style="321" customWidth="1"/>
    <col min="12802" max="12802" width="4" style="321" customWidth="1"/>
    <col min="12803" max="12803" width="15.6640625" style="321" customWidth="1"/>
    <col min="12804" max="12804" width="16.88671875" style="321" customWidth="1"/>
    <col min="12805" max="12805" width="3.44140625" style="321" customWidth="1"/>
    <col min="12806" max="12806" width="17.109375" style="321" customWidth="1"/>
    <col min="12807" max="12807" width="15.44140625" style="321" customWidth="1"/>
    <col min="12808" max="12808" width="3.44140625" style="321" customWidth="1"/>
    <col min="12809" max="12809" width="11.44140625" style="321" customWidth="1"/>
    <col min="12810" max="13056" width="9.109375" style="321"/>
    <col min="13057" max="13057" width="34" style="321" customWidth="1"/>
    <col min="13058" max="13058" width="4" style="321" customWidth="1"/>
    <col min="13059" max="13059" width="15.6640625" style="321" customWidth="1"/>
    <col min="13060" max="13060" width="16.88671875" style="321" customWidth="1"/>
    <col min="13061" max="13061" width="3.44140625" style="321" customWidth="1"/>
    <col min="13062" max="13062" width="17.109375" style="321" customWidth="1"/>
    <col min="13063" max="13063" width="15.44140625" style="321" customWidth="1"/>
    <col min="13064" max="13064" width="3.44140625" style="321" customWidth="1"/>
    <col min="13065" max="13065" width="11.44140625" style="321" customWidth="1"/>
    <col min="13066" max="13312" width="9.109375" style="321"/>
    <col min="13313" max="13313" width="34" style="321" customWidth="1"/>
    <col min="13314" max="13314" width="4" style="321" customWidth="1"/>
    <col min="13315" max="13315" width="15.6640625" style="321" customWidth="1"/>
    <col min="13316" max="13316" width="16.88671875" style="321" customWidth="1"/>
    <col min="13317" max="13317" width="3.44140625" style="321" customWidth="1"/>
    <col min="13318" max="13318" width="17.109375" style="321" customWidth="1"/>
    <col min="13319" max="13319" width="15.44140625" style="321" customWidth="1"/>
    <col min="13320" max="13320" width="3.44140625" style="321" customWidth="1"/>
    <col min="13321" max="13321" width="11.44140625" style="321" customWidth="1"/>
    <col min="13322" max="13568" width="9.109375" style="321"/>
    <col min="13569" max="13569" width="34" style="321" customWidth="1"/>
    <col min="13570" max="13570" width="4" style="321" customWidth="1"/>
    <col min="13571" max="13571" width="15.6640625" style="321" customWidth="1"/>
    <col min="13572" max="13572" width="16.88671875" style="321" customWidth="1"/>
    <col min="13573" max="13573" width="3.44140625" style="321" customWidth="1"/>
    <col min="13574" max="13574" width="17.109375" style="321" customWidth="1"/>
    <col min="13575" max="13575" width="15.44140625" style="321" customWidth="1"/>
    <col min="13576" max="13576" width="3.44140625" style="321" customWidth="1"/>
    <col min="13577" max="13577" width="11.44140625" style="321" customWidth="1"/>
    <col min="13578" max="13824" width="9.109375" style="321"/>
    <col min="13825" max="13825" width="34" style="321" customWidth="1"/>
    <col min="13826" max="13826" width="4" style="321" customWidth="1"/>
    <col min="13827" max="13827" width="15.6640625" style="321" customWidth="1"/>
    <col min="13828" max="13828" width="16.88671875" style="321" customWidth="1"/>
    <col min="13829" max="13829" width="3.44140625" style="321" customWidth="1"/>
    <col min="13830" max="13830" width="17.109375" style="321" customWidth="1"/>
    <col min="13831" max="13831" width="15.44140625" style="321" customWidth="1"/>
    <col min="13832" max="13832" width="3.44140625" style="321" customWidth="1"/>
    <col min="13833" max="13833" width="11.44140625" style="321" customWidth="1"/>
    <col min="13834" max="14080" width="9.109375" style="321"/>
    <col min="14081" max="14081" width="34" style="321" customWidth="1"/>
    <col min="14082" max="14082" width="4" style="321" customWidth="1"/>
    <col min="14083" max="14083" width="15.6640625" style="321" customWidth="1"/>
    <col min="14084" max="14084" width="16.88671875" style="321" customWidth="1"/>
    <col min="14085" max="14085" width="3.44140625" style="321" customWidth="1"/>
    <col min="14086" max="14086" width="17.109375" style="321" customWidth="1"/>
    <col min="14087" max="14087" width="15.44140625" style="321" customWidth="1"/>
    <col min="14088" max="14088" width="3.44140625" style="321" customWidth="1"/>
    <col min="14089" max="14089" width="11.44140625" style="321" customWidth="1"/>
    <col min="14090" max="14336" width="9.109375" style="321"/>
    <col min="14337" max="14337" width="34" style="321" customWidth="1"/>
    <col min="14338" max="14338" width="4" style="321" customWidth="1"/>
    <col min="14339" max="14339" width="15.6640625" style="321" customWidth="1"/>
    <col min="14340" max="14340" width="16.88671875" style="321" customWidth="1"/>
    <col min="14341" max="14341" width="3.44140625" style="321" customWidth="1"/>
    <col min="14342" max="14342" width="17.109375" style="321" customWidth="1"/>
    <col min="14343" max="14343" width="15.44140625" style="321" customWidth="1"/>
    <col min="14344" max="14344" width="3.44140625" style="321" customWidth="1"/>
    <col min="14345" max="14345" width="11.44140625" style="321" customWidth="1"/>
    <col min="14346" max="14592" width="9.109375" style="321"/>
    <col min="14593" max="14593" width="34" style="321" customWidth="1"/>
    <col min="14594" max="14594" width="4" style="321" customWidth="1"/>
    <col min="14595" max="14595" width="15.6640625" style="321" customWidth="1"/>
    <col min="14596" max="14596" width="16.88671875" style="321" customWidth="1"/>
    <col min="14597" max="14597" width="3.44140625" style="321" customWidth="1"/>
    <col min="14598" max="14598" width="17.109375" style="321" customWidth="1"/>
    <col min="14599" max="14599" width="15.44140625" style="321" customWidth="1"/>
    <col min="14600" max="14600" width="3.44140625" style="321" customWidth="1"/>
    <col min="14601" max="14601" width="11.44140625" style="321" customWidth="1"/>
    <col min="14602" max="14848" width="9.109375" style="321"/>
    <col min="14849" max="14849" width="34" style="321" customWidth="1"/>
    <col min="14850" max="14850" width="4" style="321" customWidth="1"/>
    <col min="14851" max="14851" width="15.6640625" style="321" customWidth="1"/>
    <col min="14852" max="14852" width="16.88671875" style="321" customWidth="1"/>
    <col min="14853" max="14853" width="3.44140625" style="321" customWidth="1"/>
    <col min="14854" max="14854" width="17.109375" style="321" customWidth="1"/>
    <col min="14855" max="14855" width="15.44140625" style="321" customWidth="1"/>
    <col min="14856" max="14856" width="3.44140625" style="321" customWidth="1"/>
    <col min="14857" max="14857" width="11.44140625" style="321" customWidth="1"/>
    <col min="14858" max="15104" width="9.109375" style="321"/>
    <col min="15105" max="15105" width="34" style="321" customWidth="1"/>
    <col min="15106" max="15106" width="4" style="321" customWidth="1"/>
    <col min="15107" max="15107" width="15.6640625" style="321" customWidth="1"/>
    <col min="15108" max="15108" width="16.88671875" style="321" customWidth="1"/>
    <col min="15109" max="15109" width="3.44140625" style="321" customWidth="1"/>
    <col min="15110" max="15110" width="17.109375" style="321" customWidth="1"/>
    <col min="15111" max="15111" width="15.44140625" style="321" customWidth="1"/>
    <col min="15112" max="15112" width="3.44140625" style="321" customWidth="1"/>
    <col min="15113" max="15113" width="11.44140625" style="321" customWidth="1"/>
    <col min="15114" max="15360" width="9.109375" style="321"/>
    <col min="15361" max="15361" width="34" style="321" customWidth="1"/>
    <col min="15362" max="15362" width="4" style="321" customWidth="1"/>
    <col min="15363" max="15363" width="15.6640625" style="321" customWidth="1"/>
    <col min="15364" max="15364" width="16.88671875" style="321" customWidth="1"/>
    <col min="15365" max="15365" width="3.44140625" style="321" customWidth="1"/>
    <col min="15366" max="15366" width="17.109375" style="321" customWidth="1"/>
    <col min="15367" max="15367" width="15.44140625" style="321" customWidth="1"/>
    <col min="15368" max="15368" width="3.44140625" style="321" customWidth="1"/>
    <col min="15369" max="15369" width="11.44140625" style="321" customWidth="1"/>
    <col min="15370" max="15616" width="9.109375" style="321"/>
    <col min="15617" max="15617" width="34" style="321" customWidth="1"/>
    <col min="15618" max="15618" width="4" style="321" customWidth="1"/>
    <col min="15619" max="15619" width="15.6640625" style="321" customWidth="1"/>
    <col min="15620" max="15620" width="16.88671875" style="321" customWidth="1"/>
    <col min="15621" max="15621" width="3.44140625" style="321" customWidth="1"/>
    <col min="15622" max="15622" width="17.109375" style="321" customWidth="1"/>
    <col min="15623" max="15623" width="15.44140625" style="321" customWidth="1"/>
    <col min="15624" max="15624" width="3.44140625" style="321" customWidth="1"/>
    <col min="15625" max="15625" width="11.44140625" style="321" customWidth="1"/>
    <col min="15626" max="15872" width="9.109375" style="321"/>
    <col min="15873" max="15873" width="34" style="321" customWidth="1"/>
    <col min="15874" max="15874" width="4" style="321" customWidth="1"/>
    <col min="15875" max="15875" width="15.6640625" style="321" customWidth="1"/>
    <col min="15876" max="15876" width="16.88671875" style="321" customWidth="1"/>
    <col min="15877" max="15877" width="3.44140625" style="321" customWidth="1"/>
    <col min="15878" max="15878" width="17.109375" style="321" customWidth="1"/>
    <col min="15879" max="15879" width="15.44140625" style="321" customWidth="1"/>
    <col min="15880" max="15880" width="3.44140625" style="321" customWidth="1"/>
    <col min="15881" max="15881" width="11.44140625" style="321" customWidth="1"/>
    <col min="15882" max="16128" width="9.109375" style="321"/>
    <col min="16129" max="16129" width="34" style="321" customWidth="1"/>
    <col min="16130" max="16130" width="4" style="321" customWidth="1"/>
    <col min="16131" max="16131" width="15.6640625" style="321" customWidth="1"/>
    <col min="16132" max="16132" width="16.88671875" style="321" customWidth="1"/>
    <col min="16133" max="16133" width="3.44140625" style="321" customWidth="1"/>
    <col min="16134" max="16134" width="17.109375" style="321" customWidth="1"/>
    <col min="16135" max="16135" width="15.44140625" style="321" customWidth="1"/>
    <col min="16136" max="16136" width="3.44140625" style="321" customWidth="1"/>
    <col min="16137" max="16137" width="11.44140625" style="321" customWidth="1"/>
    <col min="16138" max="16384" width="9.109375" style="321"/>
  </cols>
  <sheetData>
    <row r="1" spans="1:15" s="321" customFormat="1" ht="21" x14ac:dyDescent="0.4">
      <c r="A1" s="320" t="s">
        <v>195</v>
      </c>
      <c r="B1" s="320"/>
      <c r="C1" s="320"/>
      <c r="D1" s="320"/>
      <c r="E1" s="320"/>
      <c r="F1" s="320"/>
      <c r="G1" s="320"/>
      <c r="H1" s="320"/>
      <c r="I1" s="322"/>
    </row>
    <row r="2" spans="1:15" s="321" customFormat="1" ht="21" x14ac:dyDescent="0.4">
      <c r="A2" s="320" t="s">
        <v>228</v>
      </c>
      <c r="B2" s="320"/>
      <c r="C2" s="320"/>
      <c r="D2" s="320"/>
      <c r="E2" s="320"/>
      <c r="F2" s="320"/>
      <c r="G2" s="320"/>
      <c r="H2" s="320"/>
      <c r="I2" s="322"/>
    </row>
    <row r="3" spans="1:15" s="321" customFormat="1" ht="21" x14ac:dyDescent="0.4">
      <c r="A3" s="320" t="s">
        <v>1</v>
      </c>
      <c r="B3" s="320"/>
      <c r="C3" s="320"/>
      <c r="D3" s="320"/>
      <c r="E3" s="320"/>
      <c r="F3" s="320"/>
      <c r="G3" s="320"/>
      <c r="H3" s="320"/>
      <c r="I3" s="322"/>
    </row>
    <row r="4" spans="1:15" s="321" customFormat="1" ht="15.75" customHeight="1" x14ac:dyDescent="0.4">
      <c r="A4" s="322"/>
      <c r="B4" s="322"/>
      <c r="C4" s="322"/>
      <c r="D4" s="322"/>
      <c r="E4" s="322"/>
      <c r="F4" s="322"/>
      <c r="G4" s="322"/>
      <c r="H4" s="322"/>
      <c r="I4" s="322"/>
    </row>
    <row r="5" spans="1:15" s="321" customFormat="1" ht="18" customHeight="1" x14ac:dyDescent="0.3">
      <c r="A5" s="323" t="s">
        <v>237</v>
      </c>
      <c r="B5" s="323"/>
      <c r="C5" s="323"/>
      <c r="D5" s="323"/>
      <c r="E5" s="323"/>
      <c r="F5" s="323"/>
      <c r="G5" s="323"/>
      <c r="H5" s="323"/>
      <c r="I5" s="325"/>
    </row>
    <row r="6" spans="1:15" s="321" customFormat="1" ht="18" customHeight="1" x14ac:dyDescent="0.3">
      <c r="A6" s="323" t="s">
        <v>180</v>
      </c>
      <c r="B6" s="323"/>
      <c r="C6" s="323"/>
      <c r="D6" s="323"/>
      <c r="E6" s="323"/>
      <c r="F6" s="323"/>
      <c r="G6" s="323"/>
      <c r="H6" s="323"/>
      <c r="I6" s="325"/>
    </row>
    <row r="7" spans="1:15" s="321" customFormat="1" ht="15" customHeight="1" x14ac:dyDescent="0.25">
      <c r="A7" s="324" t="s">
        <v>4</v>
      </c>
      <c r="B7" s="324"/>
      <c r="C7" s="324"/>
      <c r="D7" s="324"/>
      <c r="E7" s="324"/>
      <c r="F7" s="324"/>
      <c r="G7" s="324"/>
      <c r="H7" s="324"/>
      <c r="I7" s="325"/>
    </row>
    <row r="8" spans="1:15" s="321" customFormat="1" x14ac:dyDescent="0.25">
      <c r="A8" s="325"/>
      <c r="B8" s="325"/>
      <c r="C8" s="325"/>
      <c r="D8" s="325"/>
      <c r="E8" s="325"/>
      <c r="F8" s="325"/>
      <c r="G8" s="325"/>
      <c r="H8" s="325"/>
      <c r="I8" s="325"/>
    </row>
    <row r="9" spans="1:15" s="321" customFormat="1" ht="15.6" x14ac:dyDescent="0.3">
      <c r="A9" s="380" t="s">
        <v>181</v>
      </c>
      <c r="B9" s="381"/>
      <c r="C9" s="327"/>
      <c r="D9" s="328" t="s">
        <v>5</v>
      </c>
      <c r="E9" s="329"/>
      <c r="F9" s="327"/>
      <c r="G9" s="328" t="s">
        <v>5</v>
      </c>
      <c r="H9" s="330"/>
    </row>
    <row r="10" spans="1:15" s="321" customFormat="1" ht="15.6" x14ac:dyDescent="0.3">
      <c r="A10" s="382" t="s">
        <v>6</v>
      </c>
      <c r="B10" s="383"/>
      <c r="C10" s="332" t="s">
        <v>7</v>
      </c>
      <c r="D10" s="333" t="s">
        <v>8</v>
      </c>
      <c r="E10" s="334"/>
      <c r="F10" s="332" t="s">
        <v>9</v>
      </c>
      <c r="G10" s="333" t="s">
        <v>8</v>
      </c>
      <c r="H10" s="335"/>
    </row>
    <row r="11" spans="1:15" s="321" customFormat="1" x14ac:dyDescent="0.25">
      <c r="A11" s="336"/>
      <c r="B11" s="384"/>
      <c r="C11" s="337"/>
      <c r="F11" s="338"/>
      <c r="H11" s="339"/>
    </row>
    <row r="12" spans="1:15" s="321" customFormat="1" ht="15.6" x14ac:dyDescent="0.3">
      <c r="A12" s="340" t="s">
        <v>182</v>
      </c>
      <c r="B12" s="384"/>
      <c r="C12" s="341">
        <f>SUM(C13:C21)</f>
        <v>1281</v>
      </c>
      <c r="D12" s="342">
        <f>SUM(D13:D21)</f>
        <v>8.577167726816203</v>
      </c>
      <c r="E12" s="343" t="s">
        <v>11</v>
      </c>
      <c r="F12" s="182">
        <f>SUM(F13:F21)</f>
        <v>23482531</v>
      </c>
      <c r="G12" s="344">
        <f>SUM(G13:G21)</f>
        <v>14.094464375738376</v>
      </c>
      <c r="H12" s="345" t="s">
        <v>11</v>
      </c>
    </row>
    <row r="13" spans="1:15" s="321" customFormat="1" ht="15" x14ac:dyDescent="0.25">
      <c r="A13" s="346" t="s">
        <v>198</v>
      </c>
      <c r="B13" s="384"/>
      <c r="C13" s="347">
        <v>121</v>
      </c>
      <c r="D13" s="348">
        <f t="shared" ref="D13:D21" si="0">(C13/C$36)*100</f>
        <v>0.81017743555406763</v>
      </c>
      <c r="E13" s="349"/>
      <c r="F13" s="21">
        <v>1669719</v>
      </c>
      <c r="G13" s="350">
        <f t="shared" ref="G13:G21" si="1">(F13/F$36)*100</f>
        <v>1.0021830680429424</v>
      </c>
      <c r="H13" s="351"/>
      <c r="I13" s="352"/>
      <c r="J13" s="385"/>
      <c r="K13" s="352"/>
      <c r="M13" s="352"/>
      <c r="N13" s="352"/>
      <c r="O13" s="352"/>
    </row>
    <row r="14" spans="1:15" s="321" customFormat="1" ht="15" x14ac:dyDescent="0.25">
      <c r="A14" s="346" t="s">
        <v>10</v>
      </c>
      <c r="B14" s="384"/>
      <c r="C14" s="347">
        <v>86</v>
      </c>
      <c r="D14" s="348">
        <f t="shared" si="0"/>
        <v>0.57582859055908941</v>
      </c>
      <c r="E14" s="349"/>
      <c r="F14" s="21">
        <v>4011653</v>
      </c>
      <c r="G14" s="350">
        <f t="shared" si="1"/>
        <v>2.4078367147188682</v>
      </c>
      <c r="H14" s="351"/>
      <c r="J14" s="385"/>
    </row>
    <row r="15" spans="1:15" s="321" customFormat="1" ht="15" x14ac:dyDescent="0.25">
      <c r="A15" s="346" t="s">
        <v>14</v>
      </c>
      <c r="B15" s="384"/>
      <c r="C15" s="347">
        <v>15</v>
      </c>
      <c r="D15" s="348">
        <f t="shared" si="0"/>
        <v>0.1004352192835621</v>
      </c>
      <c r="E15" s="349"/>
      <c r="F15" s="21">
        <v>154627</v>
      </c>
      <c r="G15" s="350">
        <f t="shared" si="1"/>
        <v>9.2808766781881297E-2</v>
      </c>
      <c r="H15" s="351"/>
      <c r="J15" s="385"/>
    </row>
    <row r="16" spans="1:15" s="321" customFormat="1" ht="15" x14ac:dyDescent="0.25">
      <c r="A16" s="346" t="s">
        <v>98</v>
      </c>
      <c r="B16" s="384"/>
      <c r="C16" s="347">
        <v>344</v>
      </c>
      <c r="D16" s="348">
        <f t="shared" si="0"/>
        <v>2.3033143622363577</v>
      </c>
      <c r="E16" s="349"/>
      <c r="F16" s="21">
        <v>3630816</v>
      </c>
      <c r="G16" s="350">
        <f t="shared" si="1"/>
        <v>2.1792543046940258</v>
      </c>
      <c r="H16" s="351"/>
      <c r="J16" s="385"/>
    </row>
    <row r="17" spans="1:15" s="321" customFormat="1" ht="15" x14ac:dyDescent="0.25">
      <c r="A17" s="346" t="s">
        <v>203</v>
      </c>
      <c r="B17" s="384"/>
      <c r="C17" s="347">
        <v>280</v>
      </c>
      <c r="D17" s="348">
        <f t="shared" si="0"/>
        <v>1.8747907599598257</v>
      </c>
      <c r="E17" s="349"/>
      <c r="F17" s="21">
        <v>9356465</v>
      </c>
      <c r="G17" s="350">
        <f t="shared" si="1"/>
        <v>5.6158496128608526</v>
      </c>
      <c r="H17" s="351"/>
      <c r="J17" s="385"/>
    </row>
    <row r="18" spans="1:15" s="321" customFormat="1" ht="15" x14ac:dyDescent="0.25">
      <c r="A18" s="346" t="s">
        <v>109</v>
      </c>
      <c r="B18" s="384"/>
      <c r="C18" s="347">
        <v>299</v>
      </c>
      <c r="D18" s="348">
        <f t="shared" si="0"/>
        <v>2.0020087043856711</v>
      </c>
      <c r="E18" s="349"/>
      <c r="F18" s="21">
        <v>2774035</v>
      </c>
      <c r="G18" s="350">
        <f t="shared" si="1"/>
        <v>1.6650052536735245</v>
      </c>
      <c r="H18" s="351"/>
      <c r="J18" s="385"/>
    </row>
    <row r="19" spans="1:15" s="321" customFormat="1" ht="15" x14ac:dyDescent="0.25">
      <c r="A19" s="346" t="s">
        <v>15</v>
      </c>
      <c r="B19" s="384"/>
      <c r="C19" s="347">
        <v>62</v>
      </c>
      <c r="D19" s="348">
        <f t="shared" si="0"/>
        <v>0.41513223970538998</v>
      </c>
      <c r="E19" s="349"/>
      <c r="F19" s="21">
        <v>1195149</v>
      </c>
      <c r="G19" s="350">
        <f t="shared" si="1"/>
        <v>0.71734111643243836</v>
      </c>
      <c r="H19" s="351"/>
      <c r="J19" s="385"/>
    </row>
    <row r="20" spans="1:15" s="321" customFormat="1" ht="15" x14ac:dyDescent="0.25">
      <c r="A20" s="346" t="s">
        <v>12</v>
      </c>
      <c r="B20" s="384"/>
      <c r="C20" s="347">
        <v>24</v>
      </c>
      <c r="D20" s="348">
        <f t="shared" si="0"/>
        <v>0.16069635085369938</v>
      </c>
      <c r="E20" s="349"/>
      <c r="F20" s="21">
        <v>319179</v>
      </c>
      <c r="G20" s="350">
        <f t="shared" si="1"/>
        <v>0.19157462391868232</v>
      </c>
      <c r="H20" s="351"/>
      <c r="J20" s="385"/>
    </row>
    <row r="21" spans="1:15" s="321" customFormat="1" ht="15" x14ac:dyDescent="0.25">
      <c r="A21" s="346" t="s">
        <v>17</v>
      </c>
      <c r="B21" s="384"/>
      <c r="C21" s="347">
        <v>50</v>
      </c>
      <c r="D21" s="348">
        <f t="shared" si="0"/>
        <v>0.33478406427854035</v>
      </c>
      <c r="E21" s="349"/>
      <c r="F21" s="21">
        <v>370888</v>
      </c>
      <c r="G21" s="350">
        <f t="shared" si="1"/>
        <v>0.2226109146151603</v>
      </c>
      <c r="H21" s="351"/>
      <c r="J21" s="385"/>
    </row>
    <row r="22" spans="1:15" s="321" customFormat="1" ht="15.6" x14ac:dyDescent="0.3">
      <c r="A22" s="340"/>
      <c r="B22" s="384"/>
      <c r="C22" s="353"/>
      <c r="D22" s="354"/>
      <c r="E22" s="349"/>
      <c r="F22" s="355"/>
      <c r="G22" s="350"/>
      <c r="H22" s="351"/>
      <c r="J22" s="385"/>
    </row>
    <row r="23" spans="1:15" s="321" customFormat="1" ht="15.6" x14ac:dyDescent="0.3">
      <c r="A23" s="340" t="s">
        <v>73</v>
      </c>
      <c r="B23" s="384"/>
      <c r="C23" s="341">
        <f>SUM(C24:C32)</f>
        <v>13295</v>
      </c>
      <c r="D23" s="342">
        <f>SUM(D24:D32)</f>
        <v>89.019082691663883</v>
      </c>
      <c r="E23" s="343"/>
      <c r="F23" s="187">
        <f>SUM(F24:F32)</f>
        <v>136592843</v>
      </c>
      <c r="G23" s="344">
        <f>SUM(G24:G32)</f>
        <v>81.984474316006441</v>
      </c>
      <c r="H23" s="345"/>
      <c r="J23" s="385"/>
    </row>
    <row r="24" spans="1:15" s="321" customFormat="1" ht="15" x14ac:dyDescent="0.25">
      <c r="A24" s="346" t="s">
        <v>198</v>
      </c>
      <c r="B24" s="384"/>
      <c r="C24" s="347">
        <v>1715</v>
      </c>
      <c r="D24" s="348">
        <f t="shared" ref="D24:D32" si="2">(C24/C$36)*100</f>
        <v>11.483093404753934</v>
      </c>
      <c r="E24" s="349"/>
      <c r="F24" s="21">
        <v>16796668</v>
      </c>
      <c r="G24" s="350">
        <f t="shared" ref="G24:G32" si="3">(F24/F$36)*100</f>
        <v>10.081538431998865</v>
      </c>
      <c r="H24" s="351"/>
      <c r="I24" s="352"/>
      <c r="J24" s="385"/>
      <c r="K24" s="352"/>
      <c r="M24" s="352"/>
      <c r="N24" s="352"/>
      <c r="O24" s="352"/>
    </row>
    <row r="25" spans="1:15" s="321" customFormat="1" ht="15" x14ac:dyDescent="0.25">
      <c r="A25" s="346" t="s">
        <v>10</v>
      </c>
      <c r="B25" s="384"/>
      <c r="C25" s="347">
        <v>704</v>
      </c>
      <c r="D25" s="348">
        <f t="shared" si="2"/>
        <v>4.7137596250418481</v>
      </c>
      <c r="E25" s="356"/>
      <c r="F25" s="21">
        <v>12602823</v>
      </c>
      <c r="G25" s="350">
        <f t="shared" si="3"/>
        <v>7.5643481448927394</v>
      </c>
      <c r="H25" s="351"/>
      <c r="J25" s="385"/>
    </row>
    <row r="26" spans="1:15" s="321" customFormat="1" ht="15" x14ac:dyDescent="0.25">
      <c r="A26" s="346" t="s">
        <v>14</v>
      </c>
      <c r="B26" s="384"/>
      <c r="C26" s="347">
        <v>225</v>
      </c>
      <c r="D26" s="348">
        <f t="shared" si="2"/>
        <v>1.5065282892534315</v>
      </c>
      <c r="E26" s="357"/>
      <c r="F26" s="21">
        <v>1677700</v>
      </c>
      <c r="G26" s="350">
        <f t="shared" si="3"/>
        <v>1.0069733489620976</v>
      </c>
      <c r="H26" s="351"/>
      <c r="J26" s="385"/>
    </row>
    <row r="27" spans="1:15" s="321" customFormat="1" ht="15" x14ac:dyDescent="0.25">
      <c r="A27" s="346" t="s">
        <v>98</v>
      </c>
      <c r="B27" s="384"/>
      <c r="C27" s="347">
        <v>3245</v>
      </c>
      <c r="D27" s="348">
        <f t="shared" si="2"/>
        <v>21.727485771677269</v>
      </c>
      <c r="E27" s="357"/>
      <c r="F27" s="21">
        <v>29374572</v>
      </c>
      <c r="G27" s="350">
        <f t="shared" si="3"/>
        <v>17.630929928573796</v>
      </c>
      <c r="H27" s="351"/>
      <c r="J27" s="385"/>
    </row>
    <row r="28" spans="1:15" s="321" customFormat="1" ht="15" x14ac:dyDescent="0.25">
      <c r="A28" s="346" t="s">
        <v>203</v>
      </c>
      <c r="B28" s="384"/>
      <c r="C28" s="347">
        <v>1066</v>
      </c>
      <c r="D28" s="348">
        <f t="shared" si="2"/>
        <v>7.1375962504184809</v>
      </c>
      <c r="E28" s="349"/>
      <c r="F28" s="21">
        <v>13023332</v>
      </c>
      <c r="G28" s="350">
        <f t="shared" si="3"/>
        <v>7.8167421104400381</v>
      </c>
      <c r="H28" s="351"/>
      <c r="J28" s="385"/>
    </row>
    <row r="29" spans="1:15" s="321" customFormat="1" ht="15" x14ac:dyDescent="0.25">
      <c r="A29" s="346" t="s">
        <v>109</v>
      </c>
      <c r="B29" s="384"/>
      <c r="C29" s="347">
        <v>4721</v>
      </c>
      <c r="D29" s="348">
        <f t="shared" si="2"/>
        <v>31.610311349179781</v>
      </c>
      <c r="E29" s="349"/>
      <c r="F29" s="21">
        <v>48522531</v>
      </c>
      <c r="G29" s="350">
        <f t="shared" si="3"/>
        <v>29.123738177974129</v>
      </c>
      <c r="H29" s="351"/>
      <c r="J29" s="385"/>
    </row>
    <row r="30" spans="1:15" s="321" customFormat="1" ht="15" x14ac:dyDescent="0.25">
      <c r="A30" s="346" t="s">
        <v>15</v>
      </c>
      <c r="B30" s="384"/>
      <c r="C30" s="347">
        <v>418</v>
      </c>
      <c r="D30" s="348">
        <f t="shared" si="2"/>
        <v>2.7987947773685971</v>
      </c>
      <c r="E30" s="349"/>
      <c r="F30" s="21">
        <v>4006011</v>
      </c>
      <c r="G30" s="350">
        <f t="shared" si="3"/>
        <v>2.4044503264284445</v>
      </c>
      <c r="H30" s="351"/>
      <c r="J30" s="385"/>
    </row>
    <row r="31" spans="1:15" s="321" customFormat="1" ht="15" x14ac:dyDescent="0.25">
      <c r="A31" s="346" t="s">
        <v>12</v>
      </c>
      <c r="B31" s="384"/>
      <c r="C31" s="347">
        <v>830</v>
      </c>
      <c r="D31" s="348">
        <f t="shared" si="2"/>
        <v>5.5574154670237697</v>
      </c>
      <c r="E31" s="349"/>
      <c r="F31" s="21">
        <v>8019712</v>
      </c>
      <c r="G31" s="350">
        <f t="shared" si="3"/>
        <v>4.8135162724870488</v>
      </c>
      <c r="H31" s="351"/>
      <c r="J31" s="385"/>
    </row>
    <row r="32" spans="1:15" s="321" customFormat="1" ht="15" x14ac:dyDescent="0.25">
      <c r="A32" s="346" t="s">
        <v>17</v>
      </c>
      <c r="B32" s="384"/>
      <c r="C32" s="347">
        <v>371</v>
      </c>
      <c r="D32" s="348">
        <f t="shared" si="2"/>
        <v>2.484097756946769</v>
      </c>
      <c r="E32" s="349"/>
      <c r="F32" s="21">
        <v>2569494</v>
      </c>
      <c r="G32" s="350">
        <f t="shared" si="3"/>
        <v>1.5422375742492791</v>
      </c>
      <c r="H32" s="351"/>
      <c r="J32" s="385"/>
    </row>
    <row r="33" spans="1:10" s="321" customFormat="1" ht="15" x14ac:dyDescent="0.25">
      <c r="A33" s="358"/>
      <c r="B33" s="384"/>
      <c r="C33" s="347"/>
      <c r="D33" s="348"/>
      <c r="E33" s="349"/>
      <c r="F33" s="355"/>
      <c r="G33" s="350"/>
      <c r="H33" s="351"/>
      <c r="J33" s="385"/>
    </row>
    <row r="34" spans="1:10" s="321" customFormat="1" ht="15.6" x14ac:dyDescent="0.3">
      <c r="A34" s="340" t="s">
        <v>74</v>
      </c>
      <c r="B34" s="384"/>
      <c r="C34" s="341">
        <v>359</v>
      </c>
      <c r="D34" s="342">
        <f>(C34/C$36)*100</f>
        <v>2.4037495815199197</v>
      </c>
      <c r="E34" s="343"/>
      <c r="F34" s="187">
        <v>6532809</v>
      </c>
      <c r="G34" s="344">
        <f>(F34/F$36)*100</f>
        <v>3.9210613082551893</v>
      </c>
      <c r="H34" s="351"/>
      <c r="J34" s="385"/>
    </row>
    <row r="35" spans="1:10" s="321" customFormat="1" ht="15" x14ac:dyDescent="0.25">
      <c r="A35" s="346"/>
      <c r="B35" s="384"/>
      <c r="C35" s="347"/>
      <c r="D35" s="348"/>
      <c r="E35" s="349"/>
      <c r="F35" s="347"/>
      <c r="G35" s="350"/>
      <c r="H35" s="351"/>
      <c r="J35" s="385"/>
    </row>
    <row r="36" spans="1:10" s="321" customFormat="1" ht="15.6" x14ac:dyDescent="0.3">
      <c r="A36" s="362" t="s">
        <v>18</v>
      </c>
      <c r="B36" s="386"/>
      <c r="C36" s="363">
        <f>C12+C23+C34</f>
        <v>14935</v>
      </c>
      <c r="D36" s="364">
        <v>100</v>
      </c>
      <c r="E36" s="387" t="s">
        <v>11</v>
      </c>
      <c r="F36" s="68">
        <f>F12+F23+F34</f>
        <v>166608183</v>
      </c>
      <c r="G36" s="388">
        <v>99.999999999999986</v>
      </c>
      <c r="H36" s="389" t="s">
        <v>11</v>
      </c>
      <c r="J36" s="385"/>
    </row>
    <row r="37" spans="1:10" s="384" customFormat="1" ht="15" x14ac:dyDescent="0.25">
      <c r="A37" s="390"/>
      <c r="C37" s="391"/>
      <c r="D37" s="361"/>
      <c r="E37" s="390"/>
      <c r="F37" s="391"/>
      <c r="G37" s="392"/>
      <c r="H37" s="390"/>
      <c r="J37" s="393"/>
    </row>
    <row r="38" spans="1:10" s="394" customFormat="1" x14ac:dyDescent="0.25">
      <c r="A38" s="394" t="s">
        <v>219</v>
      </c>
      <c r="C38" s="395"/>
      <c r="D38" s="396"/>
      <c r="F38" s="395"/>
      <c r="G38" s="397"/>
      <c r="J38" s="393"/>
    </row>
    <row r="39" spans="1:10" s="384" customFormat="1" ht="15" x14ac:dyDescent="0.25">
      <c r="A39" s="390"/>
      <c r="C39" s="391"/>
      <c r="D39" s="361"/>
      <c r="E39" s="390"/>
      <c r="F39" s="391"/>
      <c r="G39" s="392"/>
      <c r="H39" s="390"/>
      <c r="J39" s="393"/>
    </row>
    <row r="40" spans="1:10" s="384" customFormat="1" ht="15" x14ac:dyDescent="0.25">
      <c r="A40" s="390"/>
      <c r="C40" s="391"/>
      <c r="D40" s="361"/>
      <c r="E40" s="390"/>
      <c r="F40" s="391"/>
      <c r="G40" s="392"/>
      <c r="H40" s="390"/>
      <c r="J40" s="393"/>
    </row>
    <row r="41" spans="1:10" s="384" customFormat="1" ht="15.6" x14ac:dyDescent="0.3">
      <c r="A41" s="398"/>
      <c r="C41" s="399"/>
      <c r="D41" s="400"/>
      <c r="E41" s="398"/>
      <c r="F41" s="399"/>
      <c r="G41" s="401"/>
      <c r="H41" s="390"/>
      <c r="J41" s="393"/>
    </row>
    <row r="42" spans="1:10" s="384" customFormat="1" ht="16.8" x14ac:dyDescent="0.3">
      <c r="A42" s="398"/>
      <c r="C42" s="399"/>
      <c r="D42" s="400"/>
      <c r="E42" s="402"/>
      <c r="F42" s="403"/>
      <c r="G42" s="400"/>
      <c r="H42" s="402"/>
      <c r="I42" s="398"/>
    </row>
    <row r="43" spans="1:10" s="384" customFormat="1" x14ac:dyDescent="0.25">
      <c r="D43" s="404"/>
      <c r="F43" s="405"/>
      <c r="G43" s="404"/>
    </row>
    <row r="44" spans="1:10" s="321" customFormat="1" x14ac:dyDescent="0.25">
      <c r="C44" s="368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52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workbookViewId="0">
      <selection sqref="A1:G1"/>
    </sheetView>
  </sheetViews>
  <sheetFormatPr defaultRowHeight="13.2" x14ac:dyDescent="0.25"/>
  <cols>
    <col min="1" max="1" width="22" customWidth="1"/>
    <col min="2" max="2" width="14.5546875" customWidth="1"/>
    <col min="3" max="3" width="15.77734375" customWidth="1"/>
    <col min="4" max="4" width="3.44140625" customWidth="1"/>
    <col min="5" max="5" width="18.6640625" customWidth="1"/>
    <col min="6" max="6" width="14.33203125" customWidth="1"/>
    <col min="7" max="7" width="3.44140625" customWidth="1"/>
    <col min="27" max="27" width="4.109375" customWidth="1"/>
    <col min="257" max="257" width="22" customWidth="1"/>
    <col min="258" max="258" width="14.5546875" customWidth="1"/>
    <col min="259" max="259" width="15.77734375" customWidth="1"/>
    <col min="260" max="260" width="3.44140625" customWidth="1"/>
    <col min="261" max="261" width="18.6640625" customWidth="1"/>
    <col min="262" max="262" width="14.33203125" customWidth="1"/>
    <col min="263" max="263" width="3.44140625" customWidth="1"/>
    <col min="283" max="283" width="4.109375" customWidth="1"/>
    <col min="513" max="513" width="22" customWidth="1"/>
    <col min="514" max="514" width="14.5546875" customWidth="1"/>
    <col min="515" max="515" width="15.77734375" customWidth="1"/>
    <col min="516" max="516" width="3.44140625" customWidth="1"/>
    <col min="517" max="517" width="18.6640625" customWidth="1"/>
    <col min="518" max="518" width="14.33203125" customWidth="1"/>
    <col min="519" max="519" width="3.44140625" customWidth="1"/>
    <col min="539" max="539" width="4.109375" customWidth="1"/>
    <col min="769" max="769" width="22" customWidth="1"/>
    <col min="770" max="770" width="14.5546875" customWidth="1"/>
    <col min="771" max="771" width="15.77734375" customWidth="1"/>
    <col min="772" max="772" width="3.44140625" customWidth="1"/>
    <col min="773" max="773" width="18.6640625" customWidth="1"/>
    <col min="774" max="774" width="14.33203125" customWidth="1"/>
    <col min="775" max="775" width="3.44140625" customWidth="1"/>
    <col min="795" max="795" width="4.109375" customWidth="1"/>
    <col min="1025" max="1025" width="22" customWidth="1"/>
    <col min="1026" max="1026" width="14.5546875" customWidth="1"/>
    <col min="1027" max="1027" width="15.77734375" customWidth="1"/>
    <col min="1028" max="1028" width="3.44140625" customWidth="1"/>
    <col min="1029" max="1029" width="18.6640625" customWidth="1"/>
    <col min="1030" max="1030" width="14.33203125" customWidth="1"/>
    <col min="1031" max="1031" width="3.44140625" customWidth="1"/>
    <col min="1051" max="1051" width="4.109375" customWidth="1"/>
    <col min="1281" max="1281" width="22" customWidth="1"/>
    <col min="1282" max="1282" width="14.5546875" customWidth="1"/>
    <col min="1283" max="1283" width="15.77734375" customWidth="1"/>
    <col min="1284" max="1284" width="3.44140625" customWidth="1"/>
    <col min="1285" max="1285" width="18.6640625" customWidth="1"/>
    <col min="1286" max="1286" width="14.33203125" customWidth="1"/>
    <col min="1287" max="1287" width="3.44140625" customWidth="1"/>
    <col min="1307" max="1307" width="4.109375" customWidth="1"/>
    <col min="1537" max="1537" width="22" customWidth="1"/>
    <col min="1538" max="1538" width="14.5546875" customWidth="1"/>
    <col min="1539" max="1539" width="15.77734375" customWidth="1"/>
    <col min="1540" max="1540" width="3.44140625" customWidth="1"/>
    <col min="1541" max="1541" width="18.6640625" customWidth="1"/>
    <col min="1542" max="1542" width="14.33203125" customWidth="1"/>
    <col min="1543" max="1543" width="3.44140625" customWidth="1"/>
    <col min="1563" max="1563" width="4.109375" customWidth="1"/>
    <col min="1793" max="1793" width="22" customWidth="1"/>
    <col min="1794" max="1794" width="14.5546875" customWidth="1"/>
    <col min="1795" max="1795" width="15.77734375" customWidth="1"/>
    <col min="1796" max="1796" width="3.44140625" customWidth="1"/>
    <col min="1797" max="1797" width="18.6640625" customWidth="1"/>
    <col min="1798" max="1798" width="14.33203125" customWidth="1"/>
    <col min="1799" max="1799" width="3.44140625" customWidth="1"/>
    <col min="1819" max="1819" width="4.109375" customWidth="1"/>
    <col min="2049" max="2049" width="22" customWidth="1"/>
    <col min="2050" max="2050" width="14.5546875" customWidth="1"/>
    <col min="2051" max="2051" width="15.77734375" customWidth="1"/>
    <col min="2052" max="2052" width="3.44140625" customWidth="1"/>
    <col min="2053" max="2053" width="18.6640625" customWidth="1"/>
    <col min="2054" max="2054" width="14.33203125" customWidth="1"/>
    <col min="2055" max="2055" width="3.44140625" customWidth="1"/>
    <col min="2075" max="2075" width="4.109375" customWidth="1"/>
    <col min="2305" max="2305" width="22" customWidth="1"/>
    <col min="2306" max="2306" width="14.5546875" customWidth="1"/>
    <col min="2307" max="2307" width="15.77734375" customWidth="1"/>
    <col min="2308" max="2308" width="3.44140625" customWidth="1"/>
    <col min="2309" max="2309" width="18.6640625" customWidth="1"/>
    <col min="2310" max="2310" width="14.33203125" customWidth="1"/>
    <col min="2311" max="2311" width="3.44140625" customWidth="1"/>
    <col min="2331" max="2331" width="4.109375" customWidth="1"/>
    <col min="2561" max="2561" width="22" customWidth="1"/>
    <col min="2562" max="2562" width="14.5546875" customWidth="1"/>
    <col min="2563" max="2563" width="15.77734375" customWidth="1"/>
    <col min="2564" max="2564" width="3.44140625" customWidth="1"/>
    <col min="2565" max="2565" width="18.6640625" customWidth="1"/>
    <col min="2566" max="2566" width="14.33203125" customWidth="1"/>
    <col min="2567" max="2567" width="3.44140625" customWidth="1"/>
    <col min="2587" max="2587" width="4.109375" customWidth="1"/>
    <col min="2817" max="2817" width="22" customWidth="1"/>
    <col min="2818" max="2818" width="14.5546875" customWidth="1"/>
    <col min="2819" max="2819" width="15.77734375" customWidth="1"/>
    <col min="2820" max="2820" width="3.44140625" customWidth="1"/>
    <col min="2821" max="2821" width="18.6640625" customWidth="1"/>
    <col min="2822" max="2822" width="14.33203125" customWidth="1"/>
    <col min="2823" max="2823" width="3.44140625" customWidth="1"/>
    <col min="2843" max="2843" width="4.109375" customWidth="1"/>
    <col min="3073" max="3073" width="22" customWidth="1"/>
    <col min="3074" max="3074" width="14.5546875" customWidth="1"/>
    <col min="3075" max="3075" width="15.77734375" customWidth="1"/>
    <col min="3076" max="3076" width="3.44140625" customWidth="1"/>
    <col min="3077" max="3077" width="18.6640625" customWidth="1"/>
    <col min="3078" max="3078" width="14.33203125" customWidth="1"/>
    <col min="3079" max="3079" width="3.44140625" customWidth="1"/>
    <col min="3099" max="3099" width="4.109375" customWidth="1"/>
    <col min="3329" max="3329" width="22" customWidth="1"/>
    <col min="3330" max="3330" width="14.5546875" customWidth="1"/>
    <col min="3331" max="3331" width="15.77734375" customWidth="1"/>
    <col min="3332" max="3332" width="3.44140625" customWidth="1"/>
    <col min="3333" max="3333" width="18.6640625" customWidth="1"/>
    <col min="3334" max="3334" width="14.33203125" customWidth="1"/>
    <col min="3335" max="3335" width="3.44140625" customWidth="1"/>
    <col min="3355" max="3355" width="4.109375" customWidth="1"/>
    <col min="3585" max="3585" width="22" customWidth="1"/>
    <col min="3586" max="3586" width="14.5546875" customWidth="1"/>
    <col min="3587" max="3587" width="15.77734375" customWidth="1"/>
    <col min="3588" max="3588" width="3.44140625" customWidth="1"/>
    <col min="3589" max="3589" width="18.6640625" customWidth="1"/>
    <col min="3590" max="3590" width="14.33203125" customWidth="1"/>
    <col min="3591" max="3591" width="3.44140625" customWidth="1"/>
    <col min="3611" max="3611" width="4.109375" customWidth="1"/>
    <col min="3841" max="3841" width="22" customWidth="1"/>
    <col min="3842" max="3842" width="14.5546875" customWidth="1"/>
    <col min="3843" max="3843" width="15.77734375" customWidth="1"/>
    <col min="3844" max="3844" width="3.44140625" customWidth="1"/>
    <col min="3845" max="3845" width="18.6640625" customWidth="1"/>
    <col min="3846" max="3846" width="14.33203125" customWidth="1"/>
    <col min="3847" max="3847" width="3.44140625" customWidth="1"/>
    <col min="3867" max="3867" width="4.109375" customWidth="1"/>
    <col min="4097" max="4097" width="22" customWidth="1"/>
    <col min="4098" max="4098" width="14.5546875" customWidth="1"/>
    <col min="4099" max="4099" width="15.77734375" customWidth="1"/>
    <col min="4100" max="4100" width="3.44140625" customWidth="1"/>
    <col min="4101" max="4101" width="18.6640625" customWidth="1"/>
    <col min="4102" max="4102" width="14.33203125" customWidth="1"/>
    <col min="4103" max="4103" width="3.44140625" customWidth="1"/>
    <col min="4123" max="4123" width="4.109375" customWidth="1"/>
    <col min="4353" max="4353" width="22" customWidth="1"/>
    <col min="4354" max="4354" width="14.5546875" customWidth="1"/>
    <col min="4355" max="4355" width="15.77734375" customWidth="1"/>
    <col min="4356" max="4356" width="3.44140625" customWidth="1"/>
    <col min="4357" max="4357" width="18.6640625" customWidth="1"/>
    <col min="4358" max="4358" width="14.33203125" customWidth="1"/>
    <col min="4359" max="4359" width="3.44140625" customWidth="1"/>
    <col min="4379" max="4379" width="4.109375" customWidth="1"/>
    <col min="4609" max="4609" width="22" customWidth="1"/>
    <col min="4610" max="4610" width="14.5546875" customWidth="1"/>
    <col min="4611" max="4611" width="15.77734375" customWidth="1"/>
    <col min="4612" max="4612" width="3.44140625" customWidth="1"/>
    <col min="4613" max="4613" width="18.6640625" customWidth="1"/>
    <col min="4614" max="4614" width="14.33203125" customWidth="1"/>
    <col min="4615" max="4615" width="3.44140625" customWidth="1"/>
    <col min="4635" max="4635" width="4.109375" customWidth="1"/>
    <col min="4865" max="4865" width="22" customWidth="1"/>
    <col min="4866" max="4866" width="14.5546875" customWidth="1"/>
    <col min="4867" max="4867" width="15.77734375" customWidth="1"/>
    <col min="4868" max="4868" width="3.44140625" customWidth="1"/>
    <col min="4869" max="4869" width="18.6640625" customWidth="1"/>
    <col min="4870" max="4870" width="14.33203125" customWidth="1"/>
    <col min="4871" max="4871" width="3.44140625" customWidth="1"/>
    <col min="4891" max="4891" width="4.109375" customWidth="1"/>
    <col min="5121" max="5121" width="22" customWidth="1"/>
    <col min="5122" max="5122" width="14.5546875" customWidth="1"/>
    <col min="5123" max="5123" width="15.77734375" customWidth="1"/>
    <col min="5124" max="5124" width="3.44140625" customWidth="1"/>
    <col min="5125" max="5125" width="18.6640625" customWidth="1"/>
    <col min="5126" max="5126" width="14.33203125" customWidth="1"/>
    <col min="5127" max="5127" width="3.44140625" customWidth="1"/>
    <col min="5147" max="5147" width="4.109375" customWidth="1"/>
    <col min="5377" max="5377" width="22" customWidth="1"/>
    <col min="5378" max="5378" width="14.5546875" customWidth="1"/>
    <col min="5379" max="5379" width="15.77734375" customWidth="1"/>
    <col min="5380" max="5380" width="3.44140625" customWidth="1"/>
    <col min="5381" max="5381" width="18.6640625" customWidth="1"/>
    <col min="5382" max="5382" width="14.33203125" customWidth="1"/>
    <col min="5383" max="5383" width="3.44140625" customWidth="1"/>
    <col min="5403" max="5403" width="4.109375" customWidth="1"/>
    <col min="5633" max="5633" width="22" customWidth="1"/>
    <col min="5634" max="5634" width="14.5546875" customWidth="1"/>
    <col min="5635" max="5635" width="15.77734375" customWidth="1"/>
    <col min="5636" max="5636" width="3.44140625" customWidth="1"/>
    <col min="5637" max="5637" width="18.6640625" customWidth="1"/>
    <col min="5638" max="5638" width="14.33203125" customWidth="1"/>
    <col min="5639" max="5639" width="3.44140625" customWidth="1"/>
    <col min="5659" max="5659" width="4.109375" customWidth="1"/>
    <col min="5889" max="5889" width="22" customWidth="1"/>
    <col min="5890" max="5890" width="14.5546875" customWidth="1"/>
    <col min="5891" max="5891" width="15.77734375" customWidth="1"/>
    <col min="5892" max="5892" width="3.44140625" customWidth="1"/>
    <col min="5893" max="5893" width="18.6640625" customWidth="1"/>
    <col min="5894" max="5894" width="14.33203125" customWidth="1"/>
    <col min="5895" max="5895" width="3.44140625" customWidth="1"/>
    <col min="5915" max="5915" width="4.109375" customWidth="1"/>
    <col min="6145" max="6145" width="22" customWidth="1"/>
    <col min="6146" max="6146" width="14.5546875" customWidth="1"/>
    <col min="6147" max="6147" width="15.77734375" customWidth="1"/>
    <col min="6148" max="6148" width="3.44140625" customWidth="1"/>
    <col min="6149" max="6149" width="18.6640625" customWidth="1"/>
    <col min="6150" max="6150" width="14.33203125" customWidth="1"/>
    <col min="6151" max="6151" width="3.44140625" customWidth="1"/>
    <col min="6171" max="6171" width="4.109375" customWidth="1"/>
    <col min="6401" max="6401" width="22" customWidth="1"/>
    <col min="6402" max="6402" width="14.5546875" customWidth="1"/>
    <col min="6403" max="6403" width="15.77734375" customWidth="1"/>
    <col min="6404" max="6404" width="3.44140625" customWidth="1"/>
    <col min="6405" max="6405" width="18.6640625" customWidth="1"/>
    <col min="6406" max="6406" width="14.33203125" customWidth="1"/>
    <col min="6407" max="6407" width="3.44140625" customWidth="1"/>
    <col min="6427" max="6427" width="4.109375" customWidth="1"/>
    <col min="6657" max="6657" width="22" customWidth="1"/>
    <col min="6658" max="6658" width="14.5546875" customWidth="1"/>
    <col min="6659" max="6659" width="15.77734375" customWidth="1"/>
    <col min="6660" max="6660" width="3.44140625" customWidth="1"/>
    <col min="6661" max="6661" width="18.6640625" customWidth="1"/>
    <col min="6662" max="6662" width="14.33203125" customWidth="1"/>
    <col min="6663" max="6663" width="3.44140625" customWidth="1"/>
    <col min="6683" max="6683" width="4.109375" customWidth="1"/>
    <col min="6913" max="6913" width="22" customWidth="1"/>
    <col min="6914" max="6914" width="14.5546875" customWidth="1"/>
    <col min="6915" max="6915" width="15.77734375" customWidth="1"/>
    <col min="6916" max="6916" width="3.44140625" customWidth="1"/>
    <col min="6917" max="6917" width="18.6640625" customWidth="1"/>
    <col min="6918" max="6918" width="14.33203125" customWidth="1"/>
    <col min="6919" max="6919" width="3.44140625" customWidth="1"/>
    <col min="6939" max="6939" width="4.109375" customWidth="1"/>
    <col min="7169" max="7169" width="22" customWidth="1"/>
    <col min="7170" max="7170" width="14.5546875" customWidth="1"/>
    <col min="7171" max="7171" width="15.77734375" customWidth="1"/>
    <col min="7172" max="7172" width="3.44140625" customWidth="1"/>
    <col min="7173" max="7173" width="18.6640625" customWidth="1"/>
    <col min="7174" max="7174" width="14.33203125" customWidth="1"/>
    <col min="7175" max="7175" width="3.44140625" customWidth="1"/>
    <col min="7195" max="7195" width="4.109375" customWidth="1"/>
    <col min="7425" max="7425" width="22" customWidth="1"/>
    <col min="7426" max="7426" width="14.5546875" customWidth="1"/>
    <col min="7427" max="7427" width="15.77734375" customWidth="1"/>
    <col min="7428" max="7428" width="3.44140625" customWidth="1"/>
    <col min="7429" max="7429" width="18.6640625" customWidth="1"/>
    <col min="7430" max="7430" width="14.33203125" customWidth="1"/>
    <col min="7431" max="7431" width="3.44140625" customWidth="1"/>
    <col min="7451" max="7451" width="4.109375" customWidth="1"/>
    <col min="7681" max="7681" width="22" customWidth="1"/>
    <col min="7682" max="7682" width="14.5546875" customWidth="1"/>
    <col min="7683" max="7683" width="15.77734375" customWidth="1"/>
    <col min="7684" max="7684" width="3.44140625" customWidth="1"/>
    <col min="7685" max="7685" width="18.6640625" customWidth="1"/>
    <col min="7686" max="7686" width="14.33203125" customWidth="1"/>
    <col min="7687" max="7687" width="3.44140625" customWidth="1"/>
    <col min="7707" max="7707" width="4.109375" customWidth="1"/>
    <col min="7937" max="7937" width="22" customWidth="1"/>
    <col min="7938" max="7938" width="14.5546875" customWidth="1"/>
    <col min="7939" max="7939" width="15.77734375" customWidth="1"/>
    <col min="7940" max="7940" width="3.44140625" customWidth="1"/>
    <col min="7941" max="7941" width="18.6640625" customWidth="1"/>
    <col min="7942" max="7942" width="14.33203125" customWidth="1"/>
    <col min="7943" max="7943" width="3.44140625" customWidth="1"/>
    <col min="7963" max="7963" width="4.109375" customWidth="1"/>
    <col min="8193" max="8193" width="22" customWidth="1"/>
    <col min="8194" max="8194" width="14.5546875" customWidth="1"/>
    <col min="8195" max="8195" width="15.77734375" customWidth="1"/>
    <col min="8196" max="8196" width="3.44140625" customWidth="1"/>
    <col min="8197" max="8197" width="18.6640625" customWidth="1"/>
    <col min="8198" max="8198" width="14.33203125" customWidth="1"/>
    <col min="8199" max="8199" width="3.44140625" customWidth="1"/>
    <col min="8219" max="8219" width="4.109375" customWidth="1"/>
    <col min="8449" max="8449" width="22" customWidth="1"/>
    <col min="8450" max="8450" width="14.5546875" customWidth="1"/>
    <col min="8451" max="8451" width="15.77734375" customWidth="1"/>
    <col min="8452" max="8452" width="3.44140625" customWidth="1"/>
    <col min="8453" max="8453" width="18.6640625" customWidth="1"/>
    <col min="8454" max="8454" width="14.33203125" customWidth="1"/>
    <col min="8455" max="8455" width="3.44140625" customWidth="1"/>
    <col min="8475" max="8475" width="4.109375" customWidth="1"/>
    <col min="8705" max="8705" width="22" customWidth="1"/>
    <col min="8706" max="8706" width="14.5546875" customWidth="1"/>
    <col min="8707" max="8707" width="15.77734375" customWidth="1"/>
    <col min="8708" max="8708" width="3.44140625" customWidth="1"/>
    <col min="8709" max="8709" width="18.6640625" customWidth="1"/>
    <col min="8710" max="8710" width="14.33203125" customWidth="1"/>
    <col min="8711" max="8711" width="3.44140625" customWidth="1"/>
    <col min="8731" max="8731" width="4.109375" customWidth="1"/>
    <col min="8961" max="8961" width="22" customWidth="1"/>
    <col min="8962" max="8962" width="14.5546875" customWidth="1"/>
    <col min="8963" max="8963" width="15.77734375" customWidth="1"/>
    <col min="8964" max="8964" width="3.44140625" customWidth="1"/>
    <col min="8965" max="8965" width="18.6640625" customWidth="1"/>
    <col min="8966" max="8966" width="14.33203125" customWidth="1"/>
    <col min="8967" max="8967" width="3.44140625" customWidth="1"/>
    <col min="8987" max="8987" width="4.109375" customWidth="1"/>
    <col min="9217" max="9217" width="22" customWidth="1"/>
    <col min="9218" max="9218" width="14.5546875" customWidth="1"/>
    <col min="9219" max="9219" width="15.77734375" customWidth="1"/>
    <col min="9220" max="9220" width="3.44140625" customWidth="1"/>
    <col min="9221" max="9221" width="18.6640625" customWidth="1"/>
    <col min="9222" max="9222" width="14.33203125" customWidth="1"/>
    <col min="9223" max="9223" width="3.44140625" customWidth="1"/>
    <col min="9243" max="9243" width="4.109375" customWidth="1"/>
    <col min="9473" max="9473" width="22" customWidth="1"/>
    <col min="9474" max="9474" width="14.5546875" customWidth="1"/>
    <col min="9475" max="9475" width="15.77734375" customWidth="1"/>
    <col min="9476" max="9476" width="3.44140625" customWidth="1"/>
    <col min="9477" max="9477" width="18.6640625" customWidth="1"/>
    <col min="9478" max="9478" width="14.33203125" customWidth="1"/>
    <col min="9479" max="9479" width="3.44140625" customWidth="1"/>
    <col min="9499" max="9499" width="4.109375" customWidth="1"/>
    <col min="9729" max="9729" width="22" customWidth="1"/>
    <col min="9730" max="9730" width="14.5546875" customWidth="1"/>
    <col min="9731" max="9731" width="15.77734375" customWidth="1"/>
    <col min="9732" max="9732" width="3.44140625" customWidth="1"/>
    <col min="9733" max="9733" width="18.6640625" customWidth="1"/>
    <col min="9734" max="9734" width="14.33203125" customWidth="1"/>
    <col min="9735" max="9735" width="3.44140625" customWidth="1"/>
    <col min="9755" max="9755" width="4.109375" customWidth="1"/>
    <col min="9985" max="9985" width="22" customWidth="1"/>
    <col min="9986" max="9986" width="14.5546875" customWidth="1"/>
    <col min="9987" max="9987" width="15.77734375" customWidth="1"/>
    <col min="9988" max="9988" width="3.44140625" customWidth="1"/>
    <col min="9989" max="9989" width="18.6640625" customWidth="1"/>
    <col min="9990" max="9990" width="14.33203125" customWidth="1"/>
    <col min="9991" max="9991" width="3.44140625" customWidth="1"/>
    <col min="10011" max="10011" width="4.109375" customWidth="1"/>
    <col min="10241" max="10241" width="22" customWidth="1"/>
    <col min="10242" max="10242" width="14.5546875" customWidth="1"/>
    <col min="10243" max="10243" width="15.77734375" customWidth="1"/>
    <col min="10244" max="10244" width="3.44140625" customWidth="1"/>
    <col min="10245" max="10245" width="18.6640625" customWidth="1"/>
    <col min="10246" max="10246" width="14.33203125" customWidth="1"/>
    <col min="10247" max="10247" width="3.44140625" customWidth="1"/>
    <col min="10267" max="10267" width="4.109375" customWidth="1"/>
    <col min="10497" max="10497" width="22" customWidth="1"/>
    <col min="10498" max="10498" width="14.5546875" customWidth="1"/>
    <col min="10499" max="10499" width="15.77734375" customWidth="1"/>
    <col min="10500" max="10500" width="3.44140625" customWidth="1"/>
    <col min="10501" max="10501" width="18.6640625" customWidth="1"/>
    <col min="10502" max="10502" width="14.33203125" customWidth="1"/>
    <col min="10503" max="10503" width="3.44140625" customWidth="1"/>
    <col min="10523" max="10523" width="4.109375" customWidth="1"/>
    <col min="10753" max="10753" width="22" customWidth="1"/>
    <col min="10754" max="10754" width="14.5546875" customWidth="1"/>
    <col min="10755" max="10755" width="15.77734375" customWidth="1"/>
    <col min="10756" max="10756" width="3.44140625" customWidth="1"/>
    <col min="10757" max="10757" width="18.6640625" customWidth="1"/>
    <col min="10758" max="10758" width="14.33203125" customWidth="1"/>
    <col min="10759" max="10759" width="3.44140625" customWidth="1"/>
    <col min="10779" max="10779" width="4.109375" customWidth="1"/>
    <col min="11009" max="11009" width="22" customWidth="1"/>
    <col min="11010" max="11010" width="14.5546875" customWidth="1"/>
    <col min="11011" max="11011" width="15.77734375" customWidth="1"/>
    <col min="11012" max="11012" width="3.44140625" customWidth="1"/>
    <col min="11013" max="11013" width="18.6640625" customWidth="1"/>
    <col min="11014" max="11014" width="14.33203125" customWidth="1"/>
    <col min="11015" max="11015" width="3.44140625" customWidth="1"/>
    <col min="11035" max="11035" width="4.109375" customWidth="1"/>
    <col min="11265" max="11265" width="22" customWidth="1"/>
    <col min="11266" max="11266" width="14.5546875" customWidth="1"/>
    <col min="11267" max="11267" width="15.77734375" customWidth="1"/>
    <col min="11268" max="11268" width="3.44140625" customWidth="1"/>
    <col min="11269" max="11269" width="18.6640625" customWidth="1"/>
    <col min="11270" max="11270" width="14.33203125" customWidth="1"/>
    <col min="11271" max="11271" width="3.44140625" customWidth="1"/>
    <col min="11291" max="11291" width="4.109375" customWidth="1"/>
    <col min="11521" max="11521" width="22" customWidth="1"/>
    <col min="11522" max="11522" width="14.5546875" customWidth="1"/>
    <col min="11523" max="11523" width="15.77734375" customWidth="1"/>
    <col min="11524" max="11524" width="3.44140625" customWidth="1"/>
    <col min="11525" max="11525" width="18.6640625" customWidth="1"/>
    <col min="11526" max="11526" width="14.33203125" customWidth="1"/>
    <col min="11527" max="11527" width="3.44140625" customWidth="1"/>
    <col min="11547" max="11547" width="4.109375" customWidth="1"/>
    <col min="11777" max="11777" width="22" customWidth="1"/>
    <col min="11778" max="11778" width="14.5546875" customWidth="1"/>
    <col min="11779" max="11779" width="15.77734375" customWidth="1"/>
    <col min="11780" max="11780" width="3.44140625" customWidth="1"/>
    <col min="11781" max="11781" width="18.6640625" customWidth="1"/>
    <col min="11782" max="11782" width="14.33203125" customWidth="1"/>
    <col min="11783" max="11783" width="3.44140625" customWidth="1"/>
    <col min="11803" max="11803" width="4.109375" customWidth="1"/>
    <col min="12033" max="12033" width="22" customWidth="1"/>
    <col min="12034" max="12034" width="14.5546875" customWidth="1"/>
    <col min="12035" max="12035" width="15.77734375" customWidth="1"/>
    <col min="12036" max="12036" width="3.44140625" customWidth="1"/>
    <col min="12037" max="12037" width="18.6640625" customWidth="1"/>
    <col min="12038" max="12038" width="14.33203125" customWidth="1"/>
    <col min="12039" max="12039" width="3.44140625" customWidth="1"/>
    <col min="12059" max="12059" width="4.109375" customWidth="1"/>
    <col min="12289" max="12289" width="22" customWidth="1"/>
    <col min="12290" max="12290" width="14.5546875" customWidth="1"/>
    <col min="12291" max="12291" width="15.77734375" customWidth="1"/>
    <col min="12292" max="12292" width="3.44140625" customWidth="1"/>
    <col min="12293" max="12293" width="18.6640625" customWidth="1"/>
    <col min="12294" max="12294" width="14.33203125" customWidth="1"/>
    <col min="12295" max="12295" width="3.44140625" customWidth="1"/>
    <col min="12315" max="12315" width="4.109375" customWidth="1"/>
    <col min="12545" max="12545" width="22" customWidth="1"/>
    <col min="12546" max="12546" width="14.5546875" customWidth="1"/>
    <col min="12547" max="12547" width="15.77734375" customWidth="1"/>
    <col min="12548" max="12548" width="3.44140625" customWidth="1"/>
    <col min="12549" max="12549" width="18.6640625" customWidth="1"/>
    <col min="12550" max="12550" width="14.33203125" customWidth="1"/>
    <col min="12551" max="12551" width="3.44140625" customWidth="1"/>
    <col min="12571" max="12571" width="4.109375" customWidth="1"/>
    <col min="12801" max="12801" width="22" customWidth="1"/>
    <col min="12802" max="12802" width="14.5546875" customWidth="1"/>
    <col min="12803" max="12803" width="15.77734375" customWidth="1"/>
    <col min="12804" max="12804" width="3.44140625" customWidth="1"/>
    <col min="12805" max="12805" width="18.6640625" customWidth="1"/>
    <col min="12806" max="12806" width="14.33203125" customWidth="1"/>
    <col min="12807" max="12807" width="3.44140625" customWidth="1"/>
    <col min="12827" max="12827" width="4.109375" customWidth="1"/>
    <col min="13057" max="13057" width="22" customWidth="1"/>
    <col min="13058" max="13058" width="14.5546875" customWidth="1"/>
    <col min="13059" max="13059" width="15.77734375" customWidth="1"/>
    <col min="13060" max="13060" width="3.44140625" customWidth="1"/>
    <col min="13061" max="13061" width="18.6640625" customWidth="1"/>
    <col min="13062" max="13062" width="14.33203125" customWidth="1"/>
    <col min="13063" max="13063" width="3.44140625" customWidth="1"/>
    <col min="13083" max="13083" width="4.109375" customWidth="1"/>
    <col min="13313" max="13313" width="22" customWidth="1"/>
    <col min="13314" max="13314" width="14.5546875" customWidth="1"/>
    <col min="13315" max="13315" width="15.77734375" customWidth="1"/>
    <col min="13316" max="13316" width="3.44140625" customWidth="1"/>
    <col min="13317" max="13317" width="18.6640625" customWidth="1"/>
    <col min="13318" max="13318" width="14.33203125" customWidth="1"/>
    <col min="13319" max="13319" width="3.44140625" customWidth="1"/>
    <col min="13339" max="13339" width="4.109375" customWidth="1"/>
    <col min="13569" max="13569" width="22" customWidth="1"/>
    <col min="13570" max="13570" width="14.5546875" customWidth="1"/>
    <col min="13571" max="13571" width="15.77734375" customWidth="1"/>
    <col min="13572" max="13572" width="3.44140625" customWidth="1"/>
    <col min="13573" max="13573" width="18.6640625" customWidth="1"/>
    <col min="13574" max="13574" width="14.33203125" customWidth="1"/>
    <col min="13575" max="13575" width="3.44140625" customWidth="1"/>
    <col min="13595" max="13595" width="4.109375" customWidth="1"/>
    <col min="13825" max="13825" width="22" customWidth="1"/>
    <col min="13826" max="13826" width="14.5546875" customWidth="1"/>
    <col min="13827" max="13827" width="15.77734375" customWidth="1"/>
    <col min="13828" max="13828" width="3.44140625" customWidth="1"/>
    <col min="13829" max="13829" width="18.6640625" customWidth="1"/>
    <col min="13830" max="13830" width="14.33203125" customWidth="1"/>
    <col min="13831" max="13831" width="3.44140625" customWidth="1"/>
    <col min="13851" max="13851" width="4.109375" customWidth="1"/>
    <col min="14081" max="14081" width="22" customWidth="1"/>
    <col min="14082" max="14082" width="14.5546875" customWidth="1"/>
    <col min="14083" max="14083" width="15.77734375" customWidth="1"/>
    <col min="14084" max="14084" width="3.44140625" customWidth="1"/>
    <col min="14085" max="14085" width="18.6640625" customWidth="1"/>
    <col min="14086" max="14086" width="14.33203125" customWidth="1"/>
    <col min="14087" max="14087" width="3.44140625" customWidth="1"/>
    <col min="14107" max="14107" width="4.109375" customWidth="1"/>
    <col min="14337" max="14337" width="22" customWidth="1"/>
    <col min="14338" max="14338" width="14.5546875" customWidth="1"/>
    <col min="14339" max="14339" width="15.77734375" customWidth="1"/>
    <col min="14340" max="14340" width="3.44140625" customWidth="1"/>
    <col min="14341" max="14341" width="18.6640625" customWidth="1"/>
    <col min="14342" max="14342" width="14.33203125" customWidth="1"/>
    <col min="14343" max="14343" width="3.44140625" customWidth="1"/>
    <col min="14363" max="14363" width="4.109375" customWidth="1"/>
    <col min="14593" max="14593" width="22" customWidth="1"/>
    <col min="14594" max="14594" width="14.5546875" customWidth="1"/>
    <col min="14595" max="14595" width="15.77734375" customWidth="1"/>
    <col min="14596" max="14596" width="3.44140625" customWidth="1"/>
    <col min="14597" max="14597" width="18.6640625" customWidth="1"/>
    <col min="14598" max="14598" width="14.33203125" customWidth="1"/>
    <col min="14599" max="14599" width="3.44140625" customWidth="1"/>
    <col min="14619" max="14619" width="4.109375" customWidth="1"/>
    <col min="14849" max="14849" width="22" customWidth="1"/>
    <col min="14850" max="14850" width="14.5546875" customWidth="1"/>
    <col min="14851" max="14851" width="15.77734375" customWidth="1"/>
    <col min="14852" max="14852" width="3.44140625" customWidth="1"/>
    <col min="14853" max="14853" width="18.6640625" customWidth="1"/>
    <col min="14854" max="14854" width="14.33203125" customWidth="1"/>
    <col min="14855" max="14855" width="3.44140625" customWidth="1"/>
    <col min="14875" max="14875" width="4.109375" customWidth="1"/>
    <col min="15105" max="15105" width="22" customWidth="1"/>
    <col min="15106" max="15106" width="14.5546875" customWidth="1"/>
    <col min="15107" max="15107" width="15.77734375" customWidth="1"/>
    <col min="15108" max="15108" width="3.44140625" customWidth="1"/>
    <col min="15109" max="15109" width="18.6640625" customWidth="1"/>
    <col min="15110" max="15110" width="14.33203125" customWidth="1"/>
    <col min="15111" max="15111" width="3.44140625" customWidth="1"/>
    <col min="15131" max="15131" width="4.109375" customWidth="1"/>
    <col min="15361" max="15361" width="22" customWidth="1"/>
    <col min="15362" max="15362" width="14.5546875" customWidth="1"/>
    <col min="15363" max="15363" width="15.77734375" customWidth="1"/>
    <col min="15364" max="15364" width="3.44140625" customWidth="1"/>
    <col min="15365" max="15365" width="18.6640625" customWidth="1"/>
    <col min="15366" max="15366" width="14.33203125" customWidth="1"/>
    <col min="15367" max="15367" width="3.44140625" customWidth="1"/>
    <col min="15387" max="15387" width="4.109375" customWidth="1"/>
    <col min="15617" max="15617" width="22" customWidth="1"/>
    <col min="15618" max="15618" width="14.5546875" customWidth="1"/>
    <col min="15619" max="15619" width="15.77734375" customWidth="1"/>
    <col min="15620" max="15620" width="3.44140625" customWidth="1"/>
    <col min="15621" max="15621" width="18.6640625" customWidth="1"/>
    <col min="15622" max="15622" width="14.33203125" customWidth="1"/>
    <col min="15623" max="15623" width="3.44140625" customWidth="1"/>
    <col min="15643" max="15643" width="4.109375" customWidth="1"/>
    <col min="15873" max="15873" width="22" customWidth="1"/>
    <col min="15874" max="15874" width="14.5546875" customWidth="1"/>
    <col min="15875" max="15875" width="15.77734375" customWidth="1"/>
    <col min="15876" max="15876" width="3.44140625" customWidth="1"/>
    <col min="15877" max="15877" width="18.6640625" customWidth="1"/>
    <col min="15878" max="15878" width="14.33203125" customWidth="1"/>
    <col min="15879" max="15879" width="3.44140625" customWidth="1"/>
    <col min="15899" max="15899" width="4.109375" customWidth="1"/>
    <col min="16129" max="16129" width="22" customWidth="1"/>
    <col min="16130" max="16130" width="14.5546875" customWidth="1"/>
    <col min="16131" max="16131" width="15.77734375" customWidth="1"/>
    <col min="16132" max="16132" width="3.44140625" customWidth="1"/>
    <col min="16133" max="16133" width="18.6640625" customWidth="1"/>
    <col min="16134" max="16134" width="14.33203125" customWidth="1"/>
    <col min="16135" max="16135" width="3.44140625" customWidth="1"/>
    <col min="16155" max="16155" width="4.109375" customWidth="1"/>
  </cols>
  <sheetData>
    <row r="1" spans="1:8" ht="21" x14ac:dyDescent="0.4">
      <c r="A1" s="1" t="s">
        <v>32</v>
      </c>
      <c r="B1" s="1"/>
      <c r="C1" s="1"/>
      <c r="D1" s="1"/>
      <c r="E1" s="1"/>
      <c r="F1" s="1"/>
      <c r="G1" s="1"/>
    </row>
    <row r="2" spans="1:8" ht="21" x14ac:dyDescent="0.4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36"/>
      <c r="B3" s="36"/>
      <c r="C3" s="36"/>
      <c r="D3" s="36"/>
      <c r="E3" s="36"/>
      <c r="F3" s="36"/>
      <c r="G3" s="36"/>
    </row>
    <row r="4" spans="1:8" ht="17.399999999999999" x14ac:dyDescent="0.3">
      <c r="A4" s="3" t="s">
        <v>33</v>
      </c>
      <c r="B4" s="3"/>
      <c r="C4" s="3"/>
      <c r="D4" s="3"/>
      <c r="E4" s="3"/>
      <c r="F4" s="3"/>
      <c r="G4" s="3"/>
    </row>
    <row r="5" spans="1:8" ht="17.399999999999999" x14ac:dyDescent="0.3">
      <c r="A5" s="3" t="s">
        <v>34</v>
      </c>
      <c r="B5" s="3"/>
      <c r="C5" s="3"/>
      <c r="D5" s="3"/>
      <c r="E5" s="3"/>
      <c r="F5" s="3"/>
      <c r="G5" s="3"/>
    </row>
    <row r="6" spans="1:8" ht="15" x14ac:dyDescent="0.25">
      <c r="A6" s="4" t="s">
        <v>4</v>
      </c>
      <c r="B6" s="4"/>
      <c r="C6" s="4"/>
      <c r="D6" s="4"/>
      <c r="E6" s="4"/>
      <c r="F6" s="4"/>
      <c r="G6" s="4"/>
    </row>
    <row r="7" spans="1:8" s="5" customFormat="1" ht="15" x14ac:dyDescent="0.25">
      <c r="A7" s="37"/>
      <c r="B7" s="37"/>
      <c r="C7" s="37"/>
      <c r="D7" s="37"/>
      <c r="E7" s="37"/>
      <c r="F7" s="37"/>
      <c r="G7" s="37"/>
    </row>
    <row r="8" spans="1:8" ht="15.6" x14ac:dyDescent="0.3">
      <c r="A8" s="58"/>
      <c r="B8" s="58"/>
      <c r="C8" s="7" t="s">
        <v>5</v>
      </c>
      <c r="D8" s="59"/>
      <c r="E8" s="58"/>
      <c r="F8" s="7" t="s">
        <v>5</v>
      </c>
      <c r="G8" s="60"/>
    </row>
    <row r="9" spans="1:8" ht="15.6" x14ac:dyDescent="0.3">
      <c r="A9" s="10" t="s">
        <v>35</v>
      </c>
      <c r="B9" s="11" t="s">
        <v>7</v>
      </c>
      <c r="C9" s="12" t="s">
        <v>8</v>
      </c>
      <c r="D9" s="61"/>
      <c r="E9" s="11" t="s">
        <v>9</v>
      </c>
      <c r="F9" s="12" t="s">
        <v>8</v>
      </c>
      <c r="G9" s="62"/>
      <c r="H9" s="69"/>
    </row>
    <row r="10" spans="1:8" ht="28.8" customHeight="1" x14ac:dyDescent="0.3">
      <c r="A10" s="15" t="s">
        <v>36</v>
      </c>
      <c r="B10" s="16">
        <v>93</v>
      </c>
      <c r="C10" s="63">
        <f>(B10/B$16)*100</f>
        <v>19.214876033057852</v>
      </c>
      <c r="D10" s="5" t="s">
        <v>11</v>
      </c>
      <c r="E10" s="19">
        <v>231800595</v>
      </c>
      <c r="F10" s="63">
        <f>(E10/E$16)*100</f>
        <v>17.931563808508852</v>
      </c>
      <c r="G10" s="20" t="s">
        <v>11</v>
      </c>
    </row>
    <row r="11" spans="1:8" ht="28.8" customHeight="1" x14ac:dyDescent="0.3">
      <c r="A11" s="15" t="s">
        <v>37</v>
      </c>
      <c r="B11" s="16">
        <v>5</v>
      </c>
      <c r="C11" s="63">
        <f>(B11/B$16)*100</f>
        <v>1.0330578512396695</v>
      </c>
      <c r="D11" s="64"/>
      <c r="E11" s="21">
        <v>254977101</v>
      </c>
      <c r="F11" s="63">
        <f>(E11/E$16)*100</f>
        <v>19.724445298728014</v>
      </c>
      <c r="G11" s="20"/>
    </row>
    <row r="12" spans="1:8" ht="28.8" customHeight="1" x14ac:dyDescent="0.3">
      <c r="A12" s="15" t="s">
        <v>38</v>
      </c>
      <c r="B12" s="16">
        <v>149</v>
      </c>
      <c r="C12" s="63">
        <f>(B12/B$16)*100</f>
        <v>30.785123966942145</v>
      </c>
      <c r="D12" s="22"/>
      <c r="E12" s="21">
        <v>598116131</v>
      </c>
      <c r="F12" s="63">
        <f>(E12/E$16)*100</f>
        <v>46.268895763295767</v>
      </c>
      <c r="G12" s="23"/>
    </row>
    <row r="13" spans="1:8" ht="28.8" customHeight="1" x14ac:dyDescent="0.3">
      <c r="A13" s="15" t="s">
        <v>39</v>
      </c>
      <c r="B13" s="16">
        <v>43</v>
      </c>
      <c r="C13" s="63">
        <f>(B13/B$16)*100</f>
        <v>8.884297520661157</v>
      </c>
      <c r="D13" s="64"/>
      <c r="E13" s="21">
        <v>44307352</v>
      </c>
      <c r="F13" s="63">
        <f>(E13/E$16)*100</f>
        <v>3.4275154020810961</v>
      </c>
      <c r="G13" s="23"/>
    </row>
    <row r="14" spans="1:8" ht="28.8" customHeight="1" x14ac:dyDescent="0.3">
      <c r="A14" s="15" t="s">
        <v>17</v>
      </c>
      <c r="B14" s="16">
        <v>194</v>
      </c>
      <c r="C14" s="63">
        <f>(B14/B$16)*100</f>
        <v>40.082644628099175</v>
      </c>
      <c r="D14" s="64"/>
      <c r="E14" s="21">
        <v>163494748</v>
      </c>
      <c r="F14" s="63">
        <f>(E14/E$16)*100</f>
        <v>12.647579727386269</v>
      </c>
      <c r="G14" s="20"/>
    </row>
    <row r="15" spans="1:8" x14ac:dyDescent="0.25">
      <c r="A15" s="65"/>
      <c r="B15" s="66"/>
      <c r="C15" s="67"/>
      <c r="D15" s="22"/>
      <c r="E15" s="66" t="s">
        <v>40</v>
      </c>
      <c r="F15" s="67"/>
      <c r="G15" s="23"/>
    </row>
    <row r="16" spans="1:8" ht="15.6" x14ac:dyDescent="0.3">
      <c r="A16" s="27" t="s">
        <v>18</v>
      </c>
      <c r="B16" s="28">
        <f>SUM(B10:B14)</f>
        <v>484</v>
      </c>
      <c r="C16" s="29">
        <f>SUM(C10:C14)</f>
        <v>100</v>
      </c>
      <c r="D16" s="30" t="s">
        <v>11</v>
      </c>
      <c r="E16" s="68">
        <f>SUM(E10:E14)</f>
        <v>1292695927</v>
      </c>
      <c r="F16" s="29">
        <f>SUM(F10:F14)</f>
        <v>100</v>
      </c>
      <c r="G16" s="32" t="s">
        <v>11</v>
      </c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workbookViewId="0">
      <selection sqref="A1:G1"/>
    </sheetView>
  </sheetViews>
  <sheetFormatPr defaultColWidth="9.109375" defaultRowHeight="13.2" x14ac:dyDescent="0.25"/>
  <cols>
    <col min="1" max="1" width="32" style="36" customWidth="1"/>
    <col min="2" max="2" width="14.5546875" style="36" customWidth="1"/>
    <col min="3" max="3" width="16.88671875" style="36" customWidth="1"/>
    <col min="4" max="4" width="3.44140625" style="36" customWidth="1"/>
    <col min="5" max="5" width="17.109375" style="36" customWidth="1"/>
    <col min="6" max="6" width="15.44140625" style="36" customWidth="1"/>
    <col min="7" max="7" width="3.44140625" style="36" customWidth="1"/>
    <col min="8" max="256" width="9.109375" style="36"/>
    <col min="257" max="257" width="32" style="36" customWidth="1"/>
    <col min="258" max="258" width="14.5546875" style="36" customWidth="1"/>
    <col min="259" max="259" width="16.88671875" style="36" customWidth="1"/>
    <col min="260" max="260" width="3.44140625" style="36" customWidth="1"/>
    <col min="261" max="261" width="17.109375" style="36" customWidth="1"/>
    <col min="262" max="262" width="15.44140625" style="36" customWidth="1"/>
    <col min="263" max="263" width="3.44140625" style="36" customWidth="1"/>
    <col min="264" max="512" width="9.109375" style="36"/>
    <col min="513" max="513" width="32" style="36" customWidth="1"/>
    <col min="514" max="514" width="14.5546875" style="36" customWidth="1"/>
    <col min="515" max="515" width="16.88671875" style="36" customWidth="1"/>
    <col min="516" max="516" width="3.44140625" style="36" customWidth="1"/>
    <col min="517" max="517" width="17.109375" style="36" customWidth="1"/>
    <col min="518" max="518" width="15.44140625" style="36" customWidth="1"/>
    <col min="519" max="519" width="3.44140625" style="36" customWidth="1"/>
    <col min="520" max="768" width="9.109375" style="36"/>
    <col min="769" max="769" width="32" style="36" customWidth="1"/>
    <col min="770" max="770" width="14.5546875" style="36" customWidth="1"/>
    <col min="771" max="771" width="16.88671875" style="36" customWidth="1"/>
    <col min="772" max="772" width="3.44140625" style="36" customWidth="1"/>
    <col min="773" max="773" width="17.109375" style="36" customWidth="1"/>
    <col min="774" max="774" width="15.44140625" style="36" customWidth="1"/>
    <col min="775" max="775" width="3.44140625" style="36" customWidth="1"/>
    <col min="776" max="1024" width="9.109375" style="36"/>
    <col min="1025" max="1025" width="32" style="36" customWidth="1"/>
    <col min="1026" max="1026" width="14.5546875" style="36" customWidth="1"/>
    <col min="1027" max="1027" width="16.88671875" style="36" customWidth="1"/>
    <col min="1028" max="1028" width="3.44140625" style="36" customWidth="1"/>
    <col min="1029" max="1029" width="17.109375" style="36" customWidth="1"/>
    <col min="1030" max="1030" width="15.44140625" style="36" customWidth="1"/>
    <col min="1031" max="1031" width="3.44140625" style="36" customWidth="1"/>
    <col min="1032" max="1280" width="9.109375" style="36"/>
    <col min="1281" max="1281" width="32" style="36" customWidth="1"/>
    <col min="1282" max="1282" width="14.5546875" style="36" customWidth="1"/>
    <col min="1283" max="1283" width="16.88671875" style="36" customWidth="1"/>
    <col min="1284" max="1284" width="3.44140625" style="36" customWidth="1"/>
    <col min="1285" max="1285" width="17.109375" style="36" customWidth="1"/>
    <col min="1286" max="1286" width="15.44140625" style="36" customWidth="1"/>
    <col min="1287" max="1287" width="3.44140625" style="36" customWidth="1"/>
    <col min="1288" max="1536" width="9.109375" style="36"/>
    <col min="1537" max="1537" width="32" style="36" customWidth="1"/>
    <col min="1538" max="1538" width="14.5546875" style="36" customWidth="1"/>
    <col min="1539" max="1539" width="16.88671875" style="36" customWidth="1"/>
    <col min="1540" max="1540" width="3.44140625" style="36" customWidth="1"/>
    <col min="1541" max="1541" width="17.109375" style="36" customWidth="1"/>
    <col min="1542" max="1542" width="15.44140625" style="36" customWidth="1"/>
    <col min="1543" max="1543" width="3.44140625" style="36" customWidth="1"/>
    <col min="1544" max="1792" width="9.109375" style="36"/>
    <col min="1793" max="1793" width="32" style="36" customWidth="1"/>
    <col min="1794" max="1794" width="14.5546875" style="36" customWidth="1"/>
    <col min="1795" max="1795" width="16.88671875" style="36" customWidth="1"/>
    <col min="1796" max="1796" width="3.44140625" style="36" customWidth="1"/>
    <col min="1797" max="1797" width="17.109375" style="36" customWidth="1"/>
    <col min="1798" max="1798" width="15.44140625" style="36" customWidth="1"/>
    <col min="1799" max="1799" width="3.44140625" style="36" customWidth="1"/>
    <col min="1800" max="2048" width="9.109375" style="36"/>
    <col min="2049" max="2049" width="32" style="36" customWidth="1"/>
    <col min="2050" max="2050" width="14.5546875" style="36" customWidth="1"/>
    <col min="2051" max="2051" width="16.88671875" style="36" customWidth="1"/>
    <col min="2052" max="2052" width="3.44140625" style="36" customWidth="1"/>
    <col min="2053" max="2053" width="17.109375" style="36" customWidth="1"/>
    <col min="2054" max="2054" width="15.44140625" style="36" customWidth="1"/>
    <col min="2055" max="2055" width="3.44140625" style="36" customWidth="1"/>
    <col min="2056" max="2304" width="9.109375" style="36"/>
    <col min="2305" max="2305" width="32" style="36" customWidth="1"/>
    <col min="2306" max="2306" width="14.5546875" style="36" customWidth="1"/>
    <col min="2307" max="2307" width="16.88671875" style="36" customWidth="1"/>
    <col min="2308" max="2308" width="3.44140625" style="36" customWidth="1"/>
    <col min="2309" max="2309" width="17.109375" style="36" customWidth="1"/>
    <col min="2310" max="2310" width="15.44140625" style="36" customWidth="1"/>
    <col min="2311" max="2311" width="3.44140625" style="36" customWidth="1"/>
    <col min="2312" max="2560" width="9.109375" style="36"/>
    <col min="2561" max="2561" width="32" style="36" customWidth="1"/>
    <col min="2562" max="2562" width="14.5546875" style="36" customWidth="1"/>
    <col min="2563" max="2563" width="16.88671875" style="36" customWidth="1"/>
    <col min="2564" max="2564" width="3.44140625" style="36" customWidth="1"/>
    <col min="2565" max="2565" width="17.109375" style="36" customWidth="1"/>
    <col min="2566" max="2566" width="15.44140625" style="36" customWidth="1"/>
    <col min="2567" max="2567" width="3.44140625" style="36" customWidth="1"/>
    <col min="2568" max="2816" width="9.109375" style="36"/>
    <col min="2817" max="2817" width="32" style="36" customWidth="1"/>
    <col min="2818" max="2818" width="14.5546875" style="36" customWidth="1"/>
    <col min="2819" max="2819" width="16.88671875" style="36" customWidth="1"/>
    <col min="2820" max="2820" width="3.44140625" style="36" customWidth="1"/>
    <col min="2821" max="2821" width="17.109375" style="36" customWidth="1"/>
    <col min="2822" max="2822" width="15.44140625" style="36" customWidth="1"/>
    <col min="2823" max="2823" width="3.44140625" style="36" customWidth="1"/>
    <col min="2824" max="3072" width="9.109375" style="36"/>
    <col min="3073" max="3073" width="32" style="36" customWidth="1"/>
    <col min="3074" max="3074" width="14.5546875" style="36" customWidth="1"/>
    <col min="3075" max="3075" width="16.88671875" style="36" customWidth="1"/>
    <col min="3076" max="3076" width="3.44140625" style="36" customWidth="1"/>
    <col min="3077" max="3077" width="17.109375" style="36" customWidth="1"/>
    <col min="3078" max="3078" width="15.44140625" style="36" customWidth="1"/>
    <col min="3079" max="3079" width="3.44140625" style="36" customWidth="1"/>
    <col min="3080" max="3328" width="9.109375" style="36"/>
    <col min="3329" max="3329" width="32" style="36" customWidth="1"/>
    <col min="3330" max="3330" width="14.5546875" style="36" customWidth="1"/>
    <col min="3331" max="3331" width="16.88671875" style="36" customWidth="1"/>
    <col min="3332" max="3332" width="3.44140625" style="36" customWidth="1"/>
    <col min="3333" max="3333" width="17.109375" style="36" customWidth="1"/>
    <col min="3334" max="3334" width="15.44140625" style="36" customWidth="1"/>
    <col min="3335" max="3335" width="3.44140625" style="36" customWidth="1"/>
    <col min="3336" max="3584" width="9.109375" style="36"/>
    <col min="3585" max="3585" width="32" style="36" customWidth="1"/>
    <col min="3586" max="3586" width="14.5546875" style="36" customWidth="1"/>
    <col min="3587" max="3587" width="16.88671875" style="36" customWidth="1"/>
    <col min="3588" max="3588" width="3.44140625" style="36" customWidth="1"/>
    <col min="3589" max="3589" width="17.109375" style="36" customWidth="1"/>
    <col min="3590" max="3590" width="15.44140625" style="36" customWidth="1"/>
    <col min="3591" max="3591" width="3.44140625" style="36" customWidth="1"/>
    <col min="3592" max="3840" width="9.109375" style="36"/>
    <col min="3841" max="3841" width="32" style="36" customWidth="1"/>
    <col min="3842" max="3842" width="14.5546875" style="36" customWidth="1"/>
    <col min="3843" max="3843" width="16.88671875" style="36" customWidth="1"/>
    <col min="3844" max="3844" width="3.44140625" style="36" customWidth="1"/>
    <col min="3845" max="3845" width="17.109375" style="36" customWidth="1"/>
    <col min="3846" max="3846" width="15.44140625" style="36" customWidth="1"/>
    <col min="3847" max="3847" width="3.44140625" style="36" customWidth="1"/>
    <col min="3848" max="4096" width="9.109375" style="36"/>
    <col min="4097" max="4097" width="32" style="36" customWidth="1"/>
    <col min="4098" max="4098" width="14.5546875" style="36" customWidth="1"/>
    <col min="4099" max="4099" width="16.88671875" style="36" customWidth="1"/>
    <col min="4100" max="4100" width="3.44140625" style="36" customWidth="1"/>
    <col min="4101" max="4101" width="17.109375" style="36" customWidth="1"/>
    <col min="4102" max="4102" width="15.44140625" style="36" customWidth="1"/>
    <col min="4103" max="4103" width="3.44140625" style="36" customWidth="1"/>
    <col min="4104" max="4352" width="9.109375" style="36"/>
    <col min="4353" max="4353" width="32" style="36" customWidth="1"/>
    <col min="4354" max="4354" width="14.5546875" style="36" customWidth="1"/>
    <col min="4355" max="4355" width="16.88671875" style="36" customWidth="1"/>
    <col min="4356" max="4356" width="3.44140625" style="36" customWidth="1"/>
    <col min="4357" max="4357" width="17.109375" style="36" customWidth="1"/>
    <col min="4358" max="4358" width="15.44140625" style="36" customWidth="1"/>
    <col min="4359" max="4359" width="3.44140625" style="36" customWidth="1"/>
    <col min="4360" max="4608" width="9.109375" style="36"/>
    <col min="4609" max="4609" width="32" style="36" customWidth="1"/>
    <col min="4610" max="4610" width="14.5546875" style="36" customWidth="1"/>
    <col min="4611" max="4611" width="16.88671875" style="36" customWidth="1"/>
    <col min="4612" max="4612" width="3.44140625" style="36" customWidth="1"/>
    <col min="4613" max="4613" width="17.109375" style="36" customWidth="1"/>
    <col min="4614" max="4614" width="15.44140625" style="36" customWidth="1"/>
    <col min="4615" max="4615" width="3.44140625" style="36" customWidth="1"/>
    <col min="4616" max="4864" width="9.109375" style="36"/>
    <col min="4865" max="4865" width="32" style="36" customWidth="1"/>
    <col min="4866" max="4866" width="14.5546875" style="36" customWidth="1"/>
    <col min="4867" max="4867" width="16.88671875" style="36" customWidth="1"/>
    <col min="4868" max="4868" width="3.44140625" style="36" customWidth="1"/>
    <col min="4869" max="4869" width="17.109375" style="36" customWidth="1"/>
    <col min="4870" max="4870" width="15.44140625" style="36" customWidth="1"/>
    <col min="4871" max="4871" width="3.44140625" style="36" customWidth="1"/>
    <col min="4872" max="5120" width="9.109375" style="36"/>
    <col min="5121" max="5121" width="32" style="36" customWidth="1"/>
    <col min="5122" max="5122" width="14.5546875" style="36" customWidth="1"/>
    <col min="5123" max="5123" width="16.88671875" style="36" customWidth="1"/>
    <col min="5124" max="5124" width="3.44140625" style="36" customWidth="1"/>
    <col min="5125" max="5125" width="17.109375" style="36" customWidth="1"/>
    <col min="5126" max="5126" width="15.44140625" style="36" customWidth="1"/>
    <col min="5127" max="5127" width="3.44140625" style="36" customWidth="1"/>
    <col min="5128" max="5376" width="9.109375" style="36"/>
    <col min="5377" max="5377" width="32" style="36" customWidth="1"/>
    <col min="5378" max="5378" width="14.5546875" style="36" customWidth="1"/>
    <col min="5379" max="5379" width="16.88671875" style="36" customWidth="1"/>
    <col min="5380" max="5380" width="3.44140625" style="36" customWidth="1"/>
    <col min="5381" max="5381" width="17.109375" style="36" customWidth="1"/>
    <col min="5382" max="5382" width="15.44140625" style="36" customWidth="1"/>
    <col min="5383" max="5383" width="3.44140625" style="36" customWidth="1"/>
    <col min="5384" max="5632" width="9.109375" style="36"/>
    <col min="5633" max="5633" width="32" style="36" customWidth="1"/>
    <col min="5634" max="5634" width="14.5546875" style="36" customWidth="1"/>
    <col min="5635" max="5635" width="16.88671875" style="36" customWidth="1"/>
    <col min="5636" max="5636" width="3.44140625" style="36" customWidth="1"/>
    <col min="5637" max="5637" width="17.109375" style="36" customWidth="1"/>
    <col min="5638" max="5638" width="15.44140625" style="36" customWidth="1"/>
    <col min="5639" max="5639" width="3.44140625" style="36" customWidth="1"/>
    <col min="5640" max="5888" width="9.109375" style="36"/>
    <col min="5889" max="5889" width="32" style="36" customWidth="1"/>
    <col min="5890" max="5890" width="14.5546875" style="36" customWidth="1"/>
    <col min="5891" max="5891" width="16.88671875" style="36" customWidth="1"/>
    <col min="5892" max="5892" width="3.44140625" style="36" customWidth="1"/>
    <col min="5893" max="5893" width="17.109375" style="36" customWidth="1"/>
    <col min="5894" max="5894" width="15.44140625" style="36" customWidth="1"/>
    <col min="5895" max="5895" width="3.44140625" style="36" customWidth="1"/>
    <col min="5896" max="6144" width="9.109375" style="36"/>
    <col min="6145" max="6145" width="32" style="36" customWidth="1"/>
    <col min="6146" max="6146" width="14.5546875" style="36" customWidth="1"/>
    <col min="6147" max="6147" width="16.88671875" style="36" customWidth="1"/>
    <col min="6148" max="6148" width="3.44140625" style="36" customWidth="1"/>
    <col min="6149" max="6149" width="17.109375" style="36" customWidth="1"/>
    <col min="6150" max="6150" width="15.44140625" style="36" customWidth="1"/>
    <col min="6151" max="6151" width="3.44140625" style="36" customWidth="1"/>
    <col min="6152" max="6400" width="9.109375" style="36"/>
    <col min="6401" max="6401" width="32" style="36" customWidth="1"/>
    <col min="6402" max="6402" width="14.5546875" style="36" customWidth="1"/>
    <col min="6403" max="6403" width="16.88671875" style="36" customWidth="1"/>
    <col min="6404" max="6404" width="3.44140625" style="36" customWidth="1"/>
    <col min="6405" max="6405" width="17.109375" style="36" customWidth="1"/>
    <col min="6406" max="6406" width="15.44140625" style="36" customWidth="1"/>
    <col min="6407" max="6407" width="3.44140625" style="36" customWidth="1"/>
    <col min="6408" max="6656" width="9.109375" style="36"/>
    <col min="6657" max="6657" width="32" style="36" customWidth="1"/>
    <col min="6658" max="6658" width="14.5546875" style="36" customWidth="1"/>
    <col min="6659" max="6659" width="16.88671875" style="36" customWidth="1"/>
    <col min="6660" max="6660" width="3.44140625" style="36" customWidth="1"/>
    <col min="6661" max="6661" width="17.109375" style="36" customWidth="1"/>
    <col min="6662" max="6662" width="15.44140625" style="36" customWidth="1"/>
    <col min="6663" max="6663" width="3.44140625" style="36" customWidth="1"/>
    <col min="6664" max="6912" width="9.109375" style="36"/>
    <col min="6913" max="6913" width="32" style="36" customWidth="1"/>
    <col min="6914" max="6914" width="14.5546875" style="36" customWidth="1"/>
    <col min="6915" max="6915" width="16.88671875" style="36" customWidth="1"/>
    <col min="6916" max="6916" width="3.44140625" style="36" customWidth="1"/>
    <col min="6917" max="6917" width="17.109375" style="36" customWidth="1"/>
    <col min="6918" max="6918" width="15.44140625" style="36" customWidth="1"/>
    <col min="6919" max="6919" width="3.44140625" style="36" customWidth="1"/>
    <col min="6920" max="7168" width="9.109375" style="36"/>
    <col min="7169" max="7169" width="32" style="36" customWidth="1"/>
    <col min="7170" max="7170" width="14.5546875" style="36" customWidth="1"/>
    <col min="7171" max="7171" width="16.88671875" style="36" customWidth="1"/>
    <col min="7172" max="7172" width="3.44140625" style="36" customWidth="1"/>
    <col min="7173" max="7173" width="17.109375" style="36" customWidth="1"/>
    <col min="7174" max="7174" width="15.44140625" style="36" customWidth="1"/>
    <col min="7175" max="7175" width="3.44140625" style="36" customWidth="1"/>
    <col min="7176" max="7424" width="9.109375" style="36"/>
    <col min="7425" max="7425" width="32" style="36" customWidth="1"/>
    <col min="7426" max="7426" width="14.5546875" style="36" customWidth="1"/>
    <col min="7427" max="7427" width="16.88671875" style="36" customWidth="1"/>
    <col min="7428" max="7428" width="3.44140625" style="36" customWidth="1"/>
    <col min="7429" max="7429" width="17.109375" style="36" customWidth="1"/>
    <col min="7430" max="7430" width="15.44140625" style="36" customWidth="1"/>
    <col min="7431" max="7431" width="3.44140625" style="36" customWidth="1"/>
    <col min="7432" max="7680" width="9.109375" style="36"/>
    <col min="7681" max="7681" width="32" style="36" customWidth="1"/>
    <col min="7682" max="7682" width="14.5546875" style="36" customWidth="1"/>
    <col min="7683" max="7683" width="16.88671875" style="36" customWidth="1"/>
    <col min="7684" max="7684" width="3.44140625" style="36" customWidth="1"/>
    <col min="7685" max="7685" width="17.109375" style="36" customWidth="1"/>
    <col min="7686" max="7686" width="15.44140625" style="36" customWidth="1"/>
    <col min="7687" max="7687" width="3.44140625" style="36" customWidth="1"/>
    <col min="7688" max="7936" width="9.109375" style="36"/>
    <col min="7937" max="7937" width="32" style="36" customWidth="1"/>
    <col min="7938" max="7938" width="14.5546875" style="36" customWidth="1"/>
    <col min="7939" max="7939" width="16.88671875" style="36" customWidth="1"/>
    <col min="7940" max="7940" width="3.44140625" style="36" customWidth="1"/>
    <col min="7941" max="7941" width="17.109375" style="36" customWidth="1"/>
    <col min="7942" max="7942" width="15.44140625" style="36" customWidth="1"/>
    <col min="7943" max="7943" width="3.44140625" style="36" customWidth="1"/>
    <col min="7944" max="8192" width="9.109375" style="36"/>
    <col min="8193" max="8193" width="32" style="36" customWidth="1"/>
    <col min="8194" max="8194" width="14.5546875" style="36" customWidth="1"/>
    <col min="8195" max="8195" width="16.88671875" style="36" customWidth="1"/>
    <col min="8196" max="8196" width="3.44140625" style="36" customWidth="1"/>
    <col min="8197" max="8197" width="17.109375" style="36" customWidth="1"/>
    <col min="8198" max="8198" width="15.44140625" style="36" customWidth="1"/>
    <col min="8199" max="8199" width="3.44140625" style="36" customWidth="1"/>
    <col min="8200" max="8448" width="9.109375" style="36"/>
    <col min="8449" max="8449" width="32" style="36" customWidth="1"/>
    <col min="8450" max="8450" width="14.5546875" style="36" customWidth="1"/>
    <col min="8451" max="8451" width="16.88671875" style="36" customWidth="1"/>
    <col min="8452" max="8452" width="3.44140625" style="36" customWidth="1"/>
    <col min="8453" max="8453" width="17.109375" style="36" customWidth="1"/>
    <col min="8454" max="8454" width="15.44140625" style="36" customWidth="1"/>
    <col min="8455" max="8455" width="3.44140625" style="36" customWidth="1"/>
    <col min="8456" max="8704" width="9.109375" style="36"/>
    <col min="8705" max="8705" width="32" style="36" customWidth="1"/>
    <col min="8706" max="8706" width="14.5546875" style="36" customWidth="1"/>
    <col min="8707" max="8707" width="16.88671875" style="36" customWidth="1"/>
    <col min="8708" max="8708" width="3.44140625" style="36" customWidth="1"/>
    <col min="8709" max="8709" width="17.109375" style="36" customWidth="1"/>
    <col min="8710" max="8710" width="15.44140625" style="36" customWidth="1"/>
    <col min="8711" max="8711" width="3.44140625" style="36" customWidth="1"/>
    <col min="8712" max="8960" width="9.109375" style="36"/>
    <col min="8961" max="8961" width="32" style="36" customWidth="1"/>
    <col min="8962" max="8962" width="14.5546875" style="36" customWidth="1"/>
    <col min="8963" max="8963" width="16.88671875" style="36" customWidth="1"/>
    <col min="8964" max="8964" width="3.44140625" style="36" customWidth="1"/>
    <col min="8965" max="8965" width="17.109375" style="36" customWidth="1"/>
    <col min="8966" max="8966" width="15.44140625" style="36" customWidth="1"/>
    <col min="8967" max="8967" width="3.44140625" style="36" customWidth="1"/>
    <col min="8968" max="9216" width="9.109375" style="36"/>
    <col min="9217" max="9217" width="32" style="36" customWidth="1"/>
    <col min="9218" max="9218" width="14.5546875" style="36" customWidth="1"/>
    <col min="9219" max="9219" width="16.88671875" style="36" customWidth="1"/>
    <col min="9220" max="9220" width="3.44140625" style="36" customWidth="1"/>
    <col min="9221" max="9221" width="17.109375" style="36" customWidth="1"/>
    <col min="9222" max="9222" width="15.44140625" style="36" customWidth="1"/>
    <col min="9223" max="9223" width="3.44140625" style="36" customWidth="1"/>
    <col min="9224" max="9472" width="9.109375" style="36"/>
    <col min="9473" max="9473" width="32" style="36" customWidth="1"/>
    <col min="9474" max="9474" width="14.5546875" style="36" customWidth="1"/>
    <col min="9475" max="9475" width="16.88671875" style="36" customWidth="1"/>
    <col min="9476" max="9476" width="3.44140625" style="36" customWidth="1"/>
    <col min="9477" max="9477" width="17.109375" style="36" customWidth="1"/>
    <col min="9478" max="9478" width="15.44140625" style="36" customWidth="1"/>
    <col min="9479" max="9479" width="3.44140625" style="36" customWidth="1"/>
    <col min="9480" max="9728" width="9.109375" style="36"/>
    <col min="9729" max="9729" width="32" style="36" customWidth="1"/>
    <col min="9730" max="9730" width="14.5546875" style="36" customWidth="1"/>
    <col min="9731" max="9731" width="16.88671875" style="36" customWidth="1"/>
    <col min="9732" max="9732" width="3.44140625" style="36" customWidth="1"/>
    <col min="9733" max="9733" width="17.109375" style="36" customWidth="1"/>
    <col min="9734" max="9734" width="15.44140625" style="36" customWidth="1"/>
    <col min="9735" max="9735" width="3.44140625" style="36" customWidth="1"/>
    <col min="9736" max="9984" width="9.109375" style="36"/>
    <col min="9985" max="9985" width="32" style="36" customWidth="1"/>
    <col min="9986" max="9986" width="14.5546875" style="36" customWidth="1"/>
    <col min="9987" max="9987" width="16.88671875" style="36" customWidth="1"/>
    <col min="9988" max="9988" width="3.44140625" style="36" customWidth="1"/>
    <col min="9989" max="9989" width="17.109375" style="36" customWidth="1"/>
    <col min="9990" max="9990" width="15.44140625" style="36" customWidth="1"/>
    <col min="9991" max="9991" width="3.44140625" style="36" customWidth="1"/>
    <col min="9992" max="10240" width="9.109375" style="36"/>
    <col min="10241" max="10241" width="32" style="36" customWidth="1"/>
    <col min="10242" max="10242" width="14.5546875" style="36" customWidth="1"/>
    <col min="10243" max="10243" width="16.88671875" style="36" customWidth="1"/>
    <col min="10244" max="10244" width="3.44140625" style="36" customWidth="1"/>
    <col min="10245" max="10245" width="17.109375" style="36" customWidth="1"/>
    <col min="10246" max="10246" width="15.44140625" style="36" customWidth="1"/>
    <col min="10247" max="10247" width="3.44140625" style="36" customWidth="1"/>
    <col min="10248" max="10496" width="9.109375" style="36"/>
    <col min="10497" max="10497" width="32" style="36" customWidth="1"/>
    <col min="10498" max="10498" width="14.5546875" style="36" customWidth="1"/>
    <col min="10499" max="10499" width="16.88671875" style="36" customWidth="1"/>
    <col min="10500" max="10500" width="3.44140625" style="36" customWidth="1"/>
    <col min="10501" max="10501" width="17.109375" style="36" customWidth="1"/>
    <col min="10502" max="10502" width="15.44140625" style="36" customWidth="1"/>
    <col min="10503" max="10503" width="3.44140625" style="36" customWidth="1"/>
    <col min="10504" max="10752" width="9.109375" style="36"/>
    <col min="10753" max="10753" width="32" style="36" customWidth="1"/>
    <col min="10754" max="10754" width="14.5546875" style="36" customWidth="1"/>
    <col min="10755" max="10755" width="16.88671875" style="36" customWidth="1"/>
    <col min="10756" max="10756" width="3.44140625" style="36" customWidth="1"/>
    <col min="10757" max="10757" width="17.109375" style="36" customWidth="1"/>
    <col min="10758" max="10758" width="15.44140625" style="36" customWidth="1"/>
    <col min="10759" max="10759" width="3.44140625" style="36" customWidth="1"/>
    <col min="10760" max="11008" width="9.109375" style="36"/>
    <col min="11009" max="11009" width="32" style="36" customWidth="1"/>
    <col min="11010" max="11010" width="14.5546875" style="36" customWidth="1"/>
    <col min="11011" max="11011" width="16.88671875" style="36" customWidth="1"/>
    <col min="11012" max="11012" width="3.44140625" style="36" customWidth="1"/>
    <col min="11013" max="11013" width="17.109375" style="36" customWidth="1"/>
    <col min="11014" max="11014" width="15.44140625" style="36" customWidth="1"/>
    <col min="11015" max="11015" width="3.44140625" style="36" customWidth="1"/>
    <col min="11016" max="11264" width="9.109375" style="36"/>
    <col min="11265" max="11265" width="32" style="36" customWidth="1"/>
    <col min="11266" max="11266" width="14.5546875" style="36" customWidth="1"/>
    <col min="11267" max="11267" width="16.88671875" style="36" customWidth="1"/>
    <col min="11268" max="11268" width="3.44140625" style="36" customWidth="1"/>
    <col min="11269" max="11269" width="17.109375" style="36" customWidth="1"/>
    <col min="11270" max="11270" width="15.44140625" style="36" customWidth="1"/>
    <col min="11271" max="11271" width="3.44140625" style="36" customWidth="1"/>
    <col min="11272" max="11520" width="9.109375" style="36"/>
    <col min="11521" max="11521" width="32" style="36" customWidth="1"/>
    <col min="11522" max="11522" width="14.5546875" style="36" customWidth="1"/>
    <col min="11523" max="11523" width="16.88671875" style="36" customWidth="1"/>
    <col min="11524" max="11524" width="3.44140625" style="36" customWidth="1"/>
    <col min="11525" max="11525" width="17.109375" style="36" customWidth="1"/>
    <col min="11526" max="11526" width="15.44140625" style="36" customWidth="1"/>
    <col min="11527" max="11527" width="3.44140625" style="36" customWidth="1"/>
    <col min="11528" max="11776" width="9.109375" style="36"/>
    <col min="11777" max="11777" width="32" style="36" customWidth="1"/>
    <col min="11778" max="11778" width="14.5546875" style="36" customWidth="1"/>
    <col min="11779" max="11779" width="16.88671875" style="36" customWidth="1"/>
    <col min="11780" max="11780" width="3.44140625" style="36" customWidth="1"/>
    <col min="11781" max="11781" width="17.109375" style="36" customWidth="1"/>
    <col min="11782" max="11782" width="15.44140625" style="36" customWidth="1"/>
    <col min="11783" max="11783" width="3.44140625" style="36" customWidth="1"/>
    <col min="11784" max="12032" width="9.109375" style="36"/>
    <col min="12033" max="12033" width="32" style="36" customWidth="1"/>
    <col min="12034" max="12034" width="14.5546875" style="36" customWidth="1"/>
    <col min="12035" max="12035" width="16.88671875" style="36" customWidth="1"/>
    <col min="12036" max="12036" width="3.44140625" style="36" customWidth="1"/>
    <col min="12037" max="12037" width="17.109375" style="36" customWidth="1"/>
    <col min="12038" max="12038" width="15.44140625" style="36" customWidth="1"/>
    <col min="12039" max="12039" width="3.44140625" style="36" customWidth="1"/>
    <col min="12040" max="12288" width="9.109375" style="36"/>
    <col min="12289" max="12289" width="32" style="36" customWidth="1"/>
    <col min="12290" max="12290" width="14.5546875" style="36" customWidth="1"/>
    <col min="12291" max="12291" width="16.88671875" style="36" customWidth="1"/>
    <col min="12292" max="12292" width="3.44140625" style="36" customWidth="1"/>
    <col min="12293" max="12293" width="17.109375" style="36" customWidth="1"/>
    <col min="12294" max="12294" width="15.44140625" style="36" customWidth="1"/>
    <col min="12295" max="12295" width="3.44140625" style="36" customWidth="1"/>
    <col min="12296" max="12544" width="9.109375" style="36"/>
    <col min="12545" max="12545" width="32" style="36" customWidth="1"/>
    <col min="12546" max="12546" width="14.5546875" style="36" customWidth="1"/>
    <col min="12547" max="12547" width="16.88671875" style="36" customWidth="1"/>
    <col min="12548" max="12548" width="3.44140625" style="36" customWidth="1"/>
    <col min="12549" max="12549" width="17.109375" style="36" customWidth="1"/>
    <col min="12550" max="12550" width="15.44140625" style="36" customWidth="1"/>
    <col min="12551" max="12551" width="3.44140625" style="36" customWidth="1"/>
    <col min="12552" max="12800" width="9.109375" style="36"/>
    <col min="12801" max="12801" width="32" style="36" customWidth="1"/>
    <col min="12802" max="12802" width="14.5546875" style="36" customWidth="1"/>
    <col min="12803" max="12803" width="16.88671875" style="36" customWidth="1"/>
    <col min="12804" max="12804" width="3.44140625" style="36" customWidth="1"/>
    <col min="12805" max="12805" width="17.109375" style="36" customWidth="1"/>
    <col min="12806" max="12806" width="15.44140625" style="36" customWidth="1"/>
    <col min="12807" max="12807" width="3.44140625" style="36" customWidth="1"/>
    <col min="12808" max="13056" width="9.109375" style="36"/>
    <col min="13057" max="13057" width="32" style="36" customWidth="1"/>
    <col min="13058" max="13058" width="14.5546875" style="36" customWidth="1"/>
    <col min="13059" max="13059" width="16.88671875" style="36" customWidth="1"/>
    <col min="13060" max="13060" width="3.44140625" style="36" customWidth="1"/>
    <col min="13061" max="13061" width="17.109375" style="36" customWidth="1"/>
    <col min="13062" max="13062" width="15.44140625" style="36" customWidth="1"/>
    <col min="13063" max="13063" width="3.44140625" style="36" customWidth="1"/>
    <col min="13064" max="13312" width="9.109375" style="36"/>
    <col min="13313" max="13313" width="32" style="36" customWidth="1"/>
    <col min="13314" max="13314" width="14.5546875" style="36" customWidth="1"/>
    <col min="13315" max="13315" width="16.88671875" style="36" customWidth="1"/>
    <col min="13316" max="13316" width="3.44140625" style="36" customWidth="1"/>
    <col min="13317" max="13317" width="17.109375" style="36" customWidth="1"/>
    <col min="13318" max="13318" width="15.44140625" style="36" customWidth="1"/>
    <col min="13319" max="13319" width="3.44140625" style="36" customWidth="1"/>
    <col min="13320" max="13568" width="9.109375" style="36"/>
    <col min="13569" max="13569" width="32" style="36" customWidth="1"/>
    <col min="13570" max="13570" width="14.5546875" style="36" customWidth="1"/>
    <col min="13571" max="13571" width="16.88671875" style="36" customWidth="1"/>
    <col min="13572" max="13572" width="3.44140625" style="36" customWidth="1"/>
    <col min="13573" max="13573" width="17.109375" style="36" customWidth="1"/>
    <col min="13574" max="13574" width="15.44140625" style="36" customWidth="1"/>
    <col min="13575" max="13575" width="3.44140625" style="36" customWidth="1"/>
    <col min="13576" max="13824" width="9.109375" style="36"/>
    <col min="13825" max="13825" width="32" style="36" customWidth="1"/>
    <col min="13826" max="13826" width="14.5546875" style="36" customWidth="1"/>
    <col min="13827" max="13827" width="16.88671875" style="36" customWidth="1"/>
    <col min="13828" max="13828" width="3.44140625" style="36" customWidth="1"/>
    <col min="13829" max="13829" width="17.109375" style="36" customWidth="1"/>
    <col min="13830" max="13830" width="15.44140625" style="36" customWidth="1"/>
    <col min="13831" max="13831" width="3.44140625" style="36" customWidth="1"/>
    <col min="13832" max="14080" width="9.109375" style="36"/>
    <col min="14081" max="14081" width="32" style="36" customWidth="1"/>
    <col min="14082" max="14082" width="14.5546875" style="36" customWidth="1"/>
    <col min="14083" max="14083" width="16.88671875" style="36" customWidth="1"/>
    <col min="14084" max="14084" width="3.44140625" style="36" customWidth="1"/>
    <col min="14085" max="14085" width="17.109375" style="36" customWidth="1"/>
    <col min="14086" max="14086" width="15.44140625" style="36" customWidth="1"/>
    <col min="14087" max="14087" width="3.44140625" style="36" customWidth="1"/>
    <col min="14088" max="14336" width="9.109375" style="36"/>
    <col min="14337" max="14337" width="32" style="36" customWidth="1"/>
    <col min="14338" max="14338" width="14.5546875" style="36" customWidth="1"/>
    <col min="14339" max="14339" width="16.88671875" style="36" customWidth="1"/>
    <col min="14340" max="14340" width="3.44140625" style="36" customWidth="1"/>
    <col min="14341" max="14341" width="17.109375" style="36" customWidth="1"/>
    <col min="14342" max="14342" width="15.44140625" style="36" customWidth="1"/>
    <col min="14343" max="14343" width="3.44140625" style="36" customWidth="1"/>
    <col min="14344" max="14592" width="9.109375" style="36"/>
    <col min="14593" max="14593" width="32" style="36" customWidth="1"/>
    <col min="14594" max="14594" width="14.5546875" style="36" customWidth="1"/>
    <col min="14595" max="14595" width="16.88671875" style="36" customWidth="1"/>
    <col min="14596" max="14596" width="3.44140625" style="36" customWidth="1"/>
    <col min="14597" max="14597" width="17.109375" style="36" customWidth="1"/>
    <col min="14598" max="14598" width="15.44140625" style="36" customWidth="1"/>
    <col min="14599" max="14599" width="3.44140625" style="36" customWidth="1"/>
    <col min="14600" max="14848" width="9.109375" style="36"/>
    <col min="14849" max="14849" width="32" style="36" customWidth="1"/>
    <col min="14850" max="14850" width="14.5546875" style="36" customWidth="1"/>
    <col min="14851" max="14851" width="16.88671875" style="36" customWidth="1"/>
    <col min="14852" max="14852" width="3.44140625" style="36" customWidth="1"/>
    <col min="14853" max="14853" width="17.109375" style="36" customWidth="1"/>
    <col min="14854" max="14854" width="15.44140625" style="36" customWidth="1"/>
    <col min="14855" max="14855" width="3.44140625" style="36" customWidth="1"/>
    <col min="14856" max="15104" width="9.109375" style="36"/>
    <col min="15105" max="15105" width="32" style="36" customWidth="1"/>
    <col min="15106" max="15106" width="14.5546875" style="36" customWidth="1"/>
    <col min="15107" max="15107" width="16.88671875" style="36" customWidth="1"/>
    <col min="15108" max="15108" width="3.44140625" style="36" customWidth="1"/>
    <col min="15109" max="15109" width="17.109375" style="36" customWidth="1"/>
    <col min="15110" max="15110" width="15.44140625" style="36" customWidth="1"/>
    <col min="15111" max="15111" width="3.44140625" style="36" customWidth="1"/>
    <col min="15112" max="15360" width="9.109375" style="36"/>
    <col min="15361" max="15361" width="32" style="36" customWidth="1"/>
    <col min="15362" max="15362" width="14.5546875" style="36" customWidth="1"/>
    <col min="15363" max="15363" width="16.88671875" style="36" customWidth="1"/>
    <col min="15364" max="15364" width="3.44140625" style="36" customWidth="1"/>
    <col min="15365" max="15365" width="17.109375" style="36" customWidth="1"/>
    <col min="15366" max="15366" width="15.44140625" style="36" customWidth="1"/>
    <col min="15367" max="15367" width="3.44140625" style="36" customWidth="1"/>
    <col min="15368" max="15616" width="9.109375" style="36"/>
    <col min="15617" max="15617" width="32" style="36" customWidth="1"/>
    <col min="15618" max="15618" width="14.5546875" style="36" customWidth="1"/>
    <col min="15619" max="15619" width="16.88671875" style="36" customWidth="1"/>
    <col min="15620" max="15620" width="3.44140625" style="36" customWidth="1"/>
    <col min="15621" max="15621" width="17.109375" style="36" customWidth="1"/>
    <col min="15622" max="15622" width="15.44140625" style="36" customWidth="1"/>
    <col min="15623" max="15623" width="3.44140625" style="36" customWidth="1"/>
    <col min="15624" max="15872" width="9.109375" style="36"/>
    <col min="15873" max="15873" width="32" style="36" customWidth="1"/>
    <col min="15874" max="15874" width="14.5546875" style="36" customWidth="1"/>
    <col min="15875" max="15875" width="16.88671875" style="36" customWidth="1"/>
    <col min="15876" max="15876" width="3.44140625" style="36" customWidth="1"/>
    <col min="15877" max="15877" width="17.109375" style="36" customWidth="1"/>
    <col min="15878" max="15878" width="15.44140625" style="36" customWidth="1"/>
    <col min="15879" max="15879" width="3.44140625" style="36" customWidth="1"/>
    <col min="15880" max="16128" width="9.109375" style="36"/>
    <col min="16129" max="16129" width="32" style="36" customWidth="1"/>
    <col min="16130" max="16130" width="14.5546875" style="36" customWidth="1"/>
    <col min="16131" max="16131" width="16.88671875" style="36" customWidth="1"/>
    <col min="16132" max="16132" width="3.44140625" style="36" customWidth="1"/>
    <col min="16133" max="16133" width="17.109375" style="36" customWidth="1"/>
    <col min="16134" max="16134" width="15.44140625" style="36" customWidth="1"/>
    <col min="16135" max="16135" width="3.44140625" style="36" customWidth="1"/>
    <col min="16136" max="16384" width="9.109375" style="36"/>
  </cols>
  <sheetData>
    <row r="1" spans="1:7" ht="21" x14ac:dyDescent="0.4">
      <c r="A1" s="1" t="s">
        <v>32</v>
      </c>
      <c r="B1" s="1"/>
      <c r="C1" s="1"/>
      <c r="D1" s="1"/>
      <c r="E1" s="1"/>
      <c r="F1" s="1"/>
      <c r="G1" s="1"/>
    </row>
    <row r="2" spans="1:7" ht="21" x14ac:dyDescent="0.4">
      <c r="A2" s="1" t="s">
        <v>1</v>
      </c>
      <c r="B2" s="1"/>
      <c r="C2" s="1"/>
      <c r="D2" s="1"/>
      <c r="E2" s="1"/>
      <c r="F2" s="1"/>
      <c r="G2" s="1"/>
    </row>
    <row r="4" spans="1:7" ht="17.399999999999999" x14ac:dyDescent="0.3">
      <c r="A4" s="3" t="s">
        <v>41</v>
      </c>
      <c r="B4" s="3"/>
      <c r="C4" s="3"/>
      <c r="D4" s="3"/>
      <c r="E4" s="3"/>
      <c r="F4" s="3"/>
      <c r="G4" s="3"/>
    </row>
    <row r="5" spans="1:7" ht="17.399999999999999" x14ac:dyDescent="0.3">
      <c r="A5" s="3" t="s">
        <v>20</v>
      </c>
      <c r="B5" s="3"/>
      <c r="C5" s="3"/>
      <c r="D5" s="3"/>
      <c r="E5" s="3"/>
      <c r="F5" s="3"/>
      <c r="G5" s="3"/>
    </row>
    <row r="6" spans="1:7" ht="15" x14ac:dyDescent="0.25">
      <c r="A6" s="37"/>
      <c r="B6" s="37"/>
      <c r="C6" s="37"/>
      <c r="D6" s="37"/>
      <c r="E6" s="37"/>
      <c r="F6" s="37"/>
      <c r="G6" s="37"/>
    </row>
    <row r="7" spans="1:7" ht="15.6" x14ac:dyDescent="0.3">
      <c r="A7" s="70"/>
      <c r="B7" s="39"/>
      <c r="C7" s="7" t="s">
        <v>5</v>
      </c>
      <c r="D7" s="40"/>
      <c r="E7" s="41" t="s">
        <v>9</v>
      </c>
      <c r="F7" s="7" t="s">
        <v>5</v>
      </c>
      <c r="G7" s="42"/>
    </row>
    <row r="8" spans="1:7" ht="15.6" x14ac:dyDescent="0.3">
      <c r="A8" s="10" t="s">
        <v>21</v>
      </c>
      <c r="B8" s="11" t="s">
        <v>7</v>
      </c>
      <c r="C8" s="12" t="s">
        <v>8</v>
      </c>
      <c r="D8" s="43"/>
      <c r="E8" s="44" t="s">
        <v>22</v>
      </c>
      <c r="F8" s="12" t="s">
        <v>8</v>
      </c>
      <c r="G8" s="45"/>
    </row>
    <row r="9" spans="1:7" ht="28.8" customHeight="1" x14ac:dyDescent="0.3">
      <c r="A9" s="71" t="s">
        <v>42</v>
      </c>
      <c r="B9" s="47">
        <v>84</v>
      </c>
      <c r="C9" s="48">
        <f t="shared" ref="C9:C16" si="0">(B9/B$18)*100</f>
        <v>17.355371900826448</v>
      </c>
      <c r="D9" s="37" t="s">
        <v>11</v>
      </c>
      <c r="E9" s="19">
        <v>-94306</v>
      </c>
      <c r="F9" s="48">
        <f t="shared" ref="F9:F16" si="1">(E9/E$18)*100</f>
        <v>-7.2952964388079975E-3</v>
      </c>
      <c r="G9" s="49" t="s">
        <v>11</v>
      </c>
    </row>
    <row r="10" spans="1:7" ht="28.8" customHeight="1" x14ac:dyDescent="0.3">
      <c r="A10" s="46" t="s">
        <v>43</v>
      </c>
      <c r="B10" s="47">
        <v>26</v>
      </c>
      <c r="C10" s="48">
        <f t="shared" si="0"/>
        <v>5.3719008264462813</v>
      </c>
      <c r="D10" s="37"/>
      <c r="E10" s="21">
        <v>11499</v>
      </c>
      <c r="F10" s="48">
        <f t="shared" si="1"/>
        <v>8.8953633649877168E-4</v>
      </c>
      <c r="G10" s="49"/>
    </row>
    <row r="11" spans="1:7" ht="28.8" customHeight="1" x14ac:dyDescent="0.3">
      <c r="A11" s="46" t="s">
        <v>25</v>
      </c>
      <c r="B11" s="47">
        <v>34</v>
      </c>
      <c r="C11" s="48">
        <f t="shared" si="0"/>
        <v>7.0247933884297522</v>
      </c>
      <c r="D11" s="37"/>
      <c r="E11" s="21">
        <v>88158</v>
      </c>
      <c r="F11" s="48">
        <f t="shared" si="1"/>
        <v>6.8197012221113771E-3</v>
      </c>
      <c r="G11" s="49"/>
    </row>
    <row r="12" spans="1:7" ht="28.8" customHeight="1" x14ac:dyDescent="0.3">
      <c r="A12" s="46" t="s">
        <v>26</v>
      </c>
      <c r="B12" s="47">
        <v>14</v>
      </c>
      <c r="C12" s="48">
        <f t="shared" si="0"/>
        <v>2.8925619834710745</v>
      </c>
      <c r="D12" s="37"/>
      <c r="E12" s="21">
        <v>105498</v>
      </c>
      <c r="F12" s="48">
        <f t="shared" si="1"/>
        <v>8.1610839575569551E-3</v>
      </c>
      <c r="G12" s="49"/>
    </row>
    <row r="13" spans="1:7" ht="28.8" customHeight="1" x14ac:dyDescent="0.3">
      <c r="A13" s="46" t="s">
        <v>27</v>
      </c>
      <c r="B13" s="47">
        <v>52</v>
      </c>
      <c r="C13" s="48">
        <f t="shared" si="0"/>
        <v>10.743801652892563</v>
      </c>
      <c r="D13" s="37"/>
      <c r="E13" s="21">
        <v>1292570</v>
      </c>
      <c r="F13" s="48">
        <f t="shared" si="1"/>
        <v>9.9990258497975257E-2</v>
      </c>
      <c r="G13" s="49"/>
    </row>
    <row r="14" spans="1:7" ht="28.8" customHeight="1" x14ac:dyDescent="0.3">
      <c r="A14" s="46" t="s">
        <v>44</v>
      </c>
      <c r="B14" s="47">
        <v>122</v>
      </c>
      <c r="C14" s="48">
        <f t="shared" si="0"/>
        <v>25.206611570247933</v>
      </c>
      <c r="D14" s="37"/>
      <c r="E14" s="21">
        <v>24228646</v>
      </c>
      <c r="F14" s="48">
        <f t="shared" si="1"/>
        <v>1.8742726325041845</v>
      </c>
      <c r="G14" s="49"/>
    </row>
    <row r="15" spans="1:7" ht="28.8" customHeight="1" x14ac:dyDescent="0.3">
      <c r="A15" s="46" t="s">
        <v>29</v>
      </c>
      <c r="B15" s="47">
        <v>41</v>
      </c>
      <c r="C15" s="48">
        <f t="shared" si="0"/>
        <v>8.4710743801652892</v>
      </c>
      <c r="D15" s="37"/>
      <c r="E15" s="21">
        <v>27797075</v>
      </c>
      <c r="F15" s="48">
        <f t="shared" si="1"/>
        <v>2.1503181373059914</v>
      </c>
      <c r="G15" s="49"/>
    </row>
    <row r="16" spans="1:7" ht="28.8" customHeight="1" x14ac:dyDescent="0.3">
      <c r="A16" s="46" t="s">
        <v>30</v>
      </c>
      <c r="B16" s="50">
        <v>111</v>
      </c>
      <c r="C16" s="48">
        <f t="shared" si="0"/>
        <v>22.933884297520663</v>
      </c>
      <c r="D16" s="37"/>
      <c r="E16" s="21">
        <v>1239266788</v>
      </c>
      <c r="F16" s="48">
        <f t="shared" si="1"/>
        <v>95.866843946614495</v>
      </c>
      <c r="G16" s="49"/>
    </row>
    <row r="17" spans="1:7" ht="15" x14ac:dyDescent="0.25">
      <c r="A17" s="50"/>
      <c r="B17" s="50"/>
      <c r="C17" s="48"/>
      <c r="D17" s="37"/>
      <c r="E17" s="50"/>
      <c r="F17" s="48"/>
      <c r="G17" s="49"/>
    </row>
    <row r="18" spans="1:7" ht="15.6" x14ac:dyDescent="0.3">
      <c r="A18" s="51" t="s">
        <v>18</v>
      </c>
      <c r="B18" s="52">
        <f>SUM(B9:B16)</f>
        <v>484</v>
      </c>
      <c r="C18" s="53">
        <f>SUM(C9:C16)</f>
        <v>100.00000000000001</v>
      </c>
      <c r="D18" s="54" t="s">
        <v>11</v>
      </c>
      <c r="E18" s="68">
        <f>SUM(E9:E16)</f>
        <v>1292695928</v>
      </c>
      <c r="F18" s="53">
        <f>SUM(F9:F16)</f>
        <v>100</v>
      </c>
      <c r="G18" s="55" t="s">
        <v>11</v>
      </c>
    </row>
    <row r="19" spans="1:7" x14ac:dyDescent="0.25">
      <c r="B19" s="56"/>
      <c r="E19" s="56"/>
    </row>
    <row r="20" spans="1:7" ht="13.2" customHeight="1" x14ac:dyDescent="0.25">
      <c r="A20" s="57" t="s">
        <v>45</v>
      </c>
      <c r="B20" s="57"/>
      <c r="C20" s="57"/>
      <c r="D20" s="57"/>
      <c r="E20" s="57"/>
      <c r="F20" s="57"/>
      <c r="G20" s="57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workbookViewId="0">
      <selection sqref="A1:D1"/>
    </sheetView>
  </sheetViews>
  <sheetFormatPr defaultColWidth="9.109375" defaultRowHeight="13.2" x14ac:dyDescent="0.25"/>
  <cols>
    <col min="1" max="1" width="32" style="36" customWidth="1"/>
    <col min="2" max="2" width="14.5546875" style="36" customWidth="1"/>
    <col min="3" max="3" width="16.88671875" style="36" customWidth="1"/>
    <col min="4" max="4" width="3.44140625" style="36" customWidth="1"/>
    <col min="5" max="5" width="17.109375" style="36" customWidth="1"/>
    <col min="6" max="6" width="15.44140625" style="36" customWidth="1"/>
    <col min="7" max="7" width="3.44140625" style="36" customWidth="1"/>
    <col min="8" max="256" width="9.109375" style="36"/>
    <col min="257" max="257" width="32" style="36" customWidth="1"/>
    <col min="258" max="258" width="14.5546875" style="36" customWidth="1"/>
    <col min="259" max="259" width="16.88671875" style="36" customWidth="1"/>
    <col min="260" max="260" width="3.44140625" style="36" customWidth="1"/>
    <col min="261" max="261" width="17.109375" style="36" customWidth="1"/>
    <col min="262" max="262" width="15.44140625" style="36" customWidth="1"/>
    <col min="263" max="263" width="3.44140625" style="36" customWidth="1"/>
    <col min="264" max="512" width="9.109375" style="36"/>
    <col min="513" max="513" width="32" style="36" customWidth="1"/>
    <col min="514" max="514" width="14.5546875" style="36" customWidth="1"/>
    <col min="515" max="515" width="16.88671875" style="36" customWidth="1"/>
    <col min="516" max="516" width="3.44140625" style="36" customWidth="1"/>
    <col min="517" max="517" width="17.109375" style="36" customWidth="1"/>
    <col min="518" max="518" width="15.44140625" style="36" customWidth="1"/>
    <col min="519" max="519" width="3.44140625" style="36" customWidth="1"/>
    <col min="520" max="768" width="9.109375" style="36"/>
    <col min="769" max="769" width="32" style="36" customWidth="1"/>
    <col min="770" max="770" width="14.5546875" style="36" customWidth="1"/>
    <col min="771" max="771" width="16.88671875" style="36" customWidth="1"/>
    <col min="772" max="772" width="3.44140625" style="36" customWidth="1"/>
    <col min="773" max="773" width="17.109375" style="36" customWidth="1"/>
    <col min="774" max="774" width="15.44140625" style="36" customWidth="1"/>
    <col min="775" max="775" width="3.44140625" style="36" customWidth="1"/>
    <col min="776" max="1024" width="9.109375" style="36"/>
    <col min="1025" max="1025" width="32" style="36" customWidth="1"/>
    <col min="1026" max="1026" width="14.5546875" style="36" customWidth="1"/>
    <col min="1027" max="1027" width="16.88671875" style="36" customWidth="1"/>
    <col min="1028" max="1028" width="3.44140625" style="36" customWidth="1"/>
    <col min="1029" max="1029" width="17.109375" style="36" customWidth="1"/>
    <col min="1030" max="1030" width="15.44140625" style="36" customWidth="1"/>
    <col min="1031" max="1031" width="3.44140625" style="36" customWidth="1"/>
    <col min="1032" max="1280" width="9.109375" style="36"/>
    <col min="1281" max="1281" width="32" style="36" customWidth="1"/>
    <col min="1282" max="1282" width="14.5546875" style="36" customWidth="1"/>
    <col min="1283" max="1283" width="16.88671875" style="36" customWidth="1"/>
    <col min="1284" max="1284" width="3.44140625" style="36" customWidth="1"/>
    <col min="1285" max="1285" width="17.109375" style="36" customWidth="1"/>
    <col min="1286" max="1286" width="15.44140625" style="36" customWidth="1"/>
    <col min="1287" max="1287" width="3.44140625" style="36" customWidth="1"/>
    <col min="1288" max="1536" width="9.109375" style="36"/>
    <col min="1537" max="1537" width="32" style="36" customWidth="1"/>
    <col min="1538" max="1538" width="14.5546875" style="36" customWidth="1"/>
    <col min="1539" max="1539" width="16.88671875" style="36" customWidth="1"/>
    <col min="1540" max="1540" width="3.44140625" style="36" customWidth="1"/>
    <col min="1541" max="1541" width="17.109375" style="36" customWidth="1"/>
    <col min="1542" max="1542" width="15.44140625" style="36" customWidth="1"/>
    <col min="1543" max="1543" width="3.44140625" style="36" customWidth="1"/>
    <col min="1544" max="1792" width="9.109375" style="36"/>
    <col min="1793" max="1793" width="32" style="36" customWidth="1"/>
    <col min="1794" max="1794" width="14.5546875" style="36" customWidth="1"/>
    <col min="1795" max="1795" width="16.88671875" style="36" customWidth="1"/>
    <col min="1796" max="1796" width="3.44140625" style="36" customWidth="1"/>
    <col min="1797" max="1797" width="17.109375" style="36" customWidth="1"/>
    <col min="1798" max="1798" width="15.44140625" style="36" customWidth="1"/>
    <col min="1799" max="1799" width="3.44140625" style="36" customWidth="1"/>
    <col min="1800" max="2048" width="9.109375" style="36"/>
    <col min="2049" max="2049" width="32" style="36" customWidth="1"/>
    <col min="2050" max="2050" width="14.5546875" style="36" customWidth="1"/>
    <col min="2051" max="2051" width="16.88671875" style="36" customWidth="1"/>
    <col min="2052" max="2052" width="3.44140625" style="36" customWidth="1"/>
    <col min="2053" max="2053" width="17.109375" style="36" customWidth="1"/>
    <col min="2054" max="2054" width="15.44140625" style="36" customWidth="1"/>
    <col min="2055" max="2055" width="3.44140625" style="36" customWidth="1"/>
    <col min="2056" max="2304" width="9.109375" style="36"/>
    <col min="2305" max="2305" width="32" style="36" customWidth="1"/>
    <col min="2306" max="2306" width="14.5546875" style="36" customWidth="1"/>
    <col min="2307" max="2307" width="16.88671875" style="36" customWidth="1"/>
    <col min="2308" max="2308" width="3.44140625" style="36" customWidth="1"/>
    <col min="2309" max="2309" width="17.109375" style="36" customWidth="1"/>
    <col min="2310" max="2310" width="15.44140625" style="36" customWidth="1"/>
    <col min="2311" max="2311" width="3.44140625" style="36" customWidth="1"/>
    <col min="2312" max="2560" width="9.109375" style="36"/>
    <col min="2561" max="2561" width="32" style="36" customWidth="1"/>
    <col min="2562" max="2562" width="14.5546875" style="36" customWidth="1"/>
    <col min="2563" max="2563" width="16.88671875" style="36" customWidth="1"/>
    <col min="2564" max="2564" width="3.44140625" style="36" customWidth="1"/>
    <col min="2565" max="2565" width="17.109375" style="36" customWidth="1"/>
    <col min="2566" max="2566" width="15.44140625" style="36" customWidth="1"/>
    <col min="2567" max="2567" width="3.44140625" style="36" customWidth="1"/>
    <col min="2568" max="2816" width="9.109375" style="36"/>
    <col min="2817" max="2817" width="32" style="36" customWidth="1"/>
    <col min="2818" max="2818" width="14.5546875" style="36" customWidth="1"/>
    <col min="2819" max="2819" width="16.88671875" style="36" customWidth="1"/>
    <col min="2820" max="2820" width="3.44140625" style="36" customWidth="1"/>
    <col min="2821" max="2821" width="17.109375" style="36" customWidth="1"/>
    <col min="2822" max="2822" width="15.44140625" style="36" customWidth="1"/>
    <col min="2823" max="2823" width="3.44140625" style="36" customWidth="1"/>
    <col min="2824" max="3072" width="9.109375" style="36"/>
    <col min="3073" max="3073" width="32" style="36" customWidth="1"/>
    <col min="3074" max="3074" width="14.5546875" style="36" customWidth="1"/>
    <col min="3075" max="3075" width="16.88671875" style="36" customWidth="1"/>
    <col min="3076" max="3076" width="3.44140625" style="36" customWidth="1"/>
    <col min="3077" max="3077" width="17.109375" style="36" customWidth="1"/>
    <col min="3078" max="3078" width="15.44140625" style="36" customWidth="1"/>
    <col min="3079" max="3079" width="3.44140625" style="36" customWidth="1"/>
    <col min="3080" max="3328" width="9.109375" style="36"/>
    <col min="3329" max="3329" width="32" style="36" customWidth="1"/>
    <col min="3330" max="3330" width="14.5546875" style="36" customWidth="1"/>
    <col min="3331" max="3331" width="16.88671875" style="36" customWidth="1"/>
    <col min="3332" max="3332" width="3.44140625" style="36" customWidth="1"/>
    <col min="3333" max="3333" width="17.109375" style="36" customWidth="1"/>
    <col min="3334" max="3334" width="15.44140625" style="36" customWidth="1"/>
    <col min="3335" max="3335" width="3.44140625" style="36" customWidth="1"/>
    <col min="3336" max="3584" width="9.109375" style="36"/>
    <col min="3585" max="3585" width="32" style="36" customWidth="1"/>
    <col min="3586" max="3586" width="14.5546875" style="36" customWidth="1"/>
    <col min="3587" max="3587" width="16.88671875" style="36" customWidth="1"/>
    <col min="3588" max="3588" width="3.44140625" style="36" customWidth="1"/>
    <col min="3589" max="3589" width="17.109375" style="36" customWidth="1"/>
    <col min="3590" max="3590" width="15.44140625" style="36" customWidth="1"/>
    <col min="3591" max="3591" width="3.44140625" style="36" customWidth="1"/>
    <col min="3592" max="3840" width="9.109375" style="36"/>
    <col min="3841" max="3841" width="32" style="36" customWidth="1"/>
    <col min="3842" max="3842" width="14.5546875" style="36" customWidth="1"/>
    <col min="3843" max="3843" width="16.88671875" style="36" customWidth="1"/>
    <col min="3844" max="3844" width="3.44140625" style="36" customWidth="1"/>
    <col min="3845" max="3845" width="17.109375" style="36" customWidth="1"/>
    <col min="3846" max="3846" width="15.44140625" style="36" customWidth="1"/>
    <col min="3847" max="3847" width="3.44140625" style="36" customWidth="1"/>
    <col min="3848" max="4096" width="9.109375" style="36"/>
    <col min="4097" max="4097" width="32" style="36" customWidth="1"/>
    <col min="4098" max="4098" width="14.5546875" style="36" customWidth="1"/>
    <col min="4099" max="4099" width="16.88671875" style="36" customWidth="1"/>
    <col min="4100" max="4100" width="3.44140625" style="36" customWidth="1"/>
    <col min="4101" max="4101" width="17.109375" style="36" customWidth="1"/>
    <col min="4102" max="4102" width="15.44140625" style="36" customWidth="1"/>
    <col min="4103" max="4103" width="3.44140625" style="36" customWidth="1"/>
    <col min="4104" max="4352" width="9.109375" style="36"/>
    <col min="4353" max="4353" width="32" style="36" customWidth="1"/>
    <col min="4354" max="4354" width="14.5546875" style="36" customWidth="1"/>
    <col min="4355" max="4355" width="16.88671875" style="36" customWidth="1"/>
    <col min="4356" max="4356" width="3.44140625" style="36" customWidth="1"/>
    <col min="4357" max="4357" width="17.109375" style="36" customWidth="1"/>
    <col min="4358" max="4358" width="15.44140625" style="36" customWidth="1"/>
    <col min="4359" max="4359" width="3.44140625" style="36" customWidth="1"/>
    <col min="4360" max="4608" width="9.109375" style="36"/>
    <col min="4609" max="4609" width="32" style="36" customWidth="1"/>
    <col min="4610" max="4610" width="14.5546875" style="36" customWidth="1"/>
    <col min="4611" max="4611" width="16.88671875" style="36" customWidth="1"/>
    <col min="4612" max="4612" width="3.44140625" style="36" customWidth="1"/>
    <col min="4613" max="4613" width="17.109375" style="36" customWidth="1"/>
    <col min="4614" max="4614" width="15.44140625" style="36" customWidth="1"/>
    <col min="4615" max="4615" width="3.44140625" style="36" customWidth="1"/>
    <col min="4616" max="4864" width="9.109375" style="36"/>
    <col min="4865" max="4865" width="32" style="36" customWidth="1"/>
    <col min="4866" max="4866" width="14.5546875" style="36" customWidth="1"/>
    <col min="4867" max="4867" width="16.88671875" style="36" customWidth="1"/>
    <col min="4868" max="4868" width="3.44140625" style="36" customWidth="1"/>
    <col min="4869" max="4869" width="17.109375" style="36" customWidth="1"/>
    <col min="4870" max="4870" width="15.44140625" style="36" customWidth="1"/>
    <col min="4871" max="4871" width="3.44140625" style="36" customWidth="1"/>
    <col min="4872" max="5120" width="9.109375" style="36"/>
    <col min="5121" max="5121" width="32" style="36" customWidth="1"/>
    <col min="5122" max="5122" width="14.5546875" style="36" customWidth="1"/>
    <col min="5123" max="5123" width="16.88671875" style="36" customWidth="1"/>
    <col min="5124" max="5124" width="3.44140625" style="36" customWidth="1"/>
    <col min="5125" max="5125" width="17.109375" style="36" customWidth="1"/>
    <col min="5126" max="5126" width="15.44140625" style="36" customWidth="1"/>
    <col min="5127" max="5127" width="3.44140625" style="36" customWidth="1"/>
    <col min="5128" max="5376" width="9.109375" style="36"/>
    <col min="5377" max="5377" width="32" style="36" customWidth="1"/>
    <col min="5378" max="5378" width="14.5546875" style="36" customWidth="1"/>
    <col min="5379" max="5379" width="16.88671875" style="36" customWidth="1"/>
    <col min="5380" max="5380" width="3.44140625" style="36" customWidth="1"/>
    <col min="5381" max="5381" width="17.109375" style="36" customWidth="1"/>
    <col min="5382" max="5382" width="15.44140625" style="36" customWidth="1"/>
    <col min="5383" max="5383" width="3.44140625" style="36" customWidth="1"/>
    <col min="5384" max="5632" width="9.109375" style="36"/>
    <col min="5633" max="5633" width="32" style="36" customWidth="1"/>
    <col min="5634" max="5634" width="14.5546875" style="36" customWidth="1"/>
    <col min="5635" max="5635" width="16.88671875" style="36" customWidth="1"/>
    <col min="5636" max="5636" width="3.44140625" style="36" customWidth="1"/>
    <col min="5637" max="5637" width="17.109375" style="36" customWidth="1"/>
    <col min="5638" max="5638" width="15.44140625" style="36" customWidth="1"/>
    <col min="5639" max="5639" width="3.44140625" style="36" customWidth="1"/>
    <col min="5640" max="5888" width="9.109375" style="36"/>
    <col min="5889" max="5889" width="32" style="36" customWidth="1"/>
    <col min="5890" max="5890" width="14.5546875" style="36" customWidth="1"/>
    <col min="5891" max="5891" width="16.88671875" style="36" customWidth="1"/>
    <col min="5892" max="5892" width="3.44140625" style="36" customWidth="1"/>
    <col min="5893" max="5893" width="17.109375" style="36" customWidth="1"/>
    <col min="5894" max="5894" width="15.44140625" style="36" customWidth="1"/>
    <col min="5895" max="5895" width="3.44140625" style="36" customWidth="1"/>
    <col min="5896" max="6144" width="9.109375" style="36"/>
    <col min="6145" max="6145" width="32" style="36" customWidth="1"/>
    <col min="6146" max="6146" width="14.5546875" style="36" customWidth="1"/>
    <col min="6147" max="6147" width="16.88671875" style="36" customWidth="1"/>
    <col min="6148" max="6148" width="3.44140625" style="36" customWidth="1"/>
    <col min="6149" max="6149" width="17.109375" style="36" customWidth="1"/>
    <col min="6150" max="6150" width="15.44140625" style="36" customWidth="1"/>
    <col min="6151" max="6151" width="3.44140625" style="36" customWidth="1"/>
    <col min="6152" max="6400" width="9.109375" style="36"/>
    <col min="6401" max="6401" width="32" style="36" customWidth="1"/>
    <col min="6402" max="6402" width="14.5546875" style="36" customWidth="1"/>
    <col min="6403" max="6403" width="16.88671875" style="36" customWidth="1"/>
    <col min="6404" max="6404" width="3.44140625" style="36" customWidth="1"/>
    <col min="6405" max="6405" width="17.109375" style="36" customWidth="1"/>
    <col min="6406" max="6406" width="15.44140625" style="36" customWidth="1"/>
    <col min="6407" max="6407" width="3.44140625" style="36" customWidth="1"/>
    <col min="6408" max="6656" width="9.109375" style="36"/>
    <col min="6657" max="6657" width="32" style="36" customWidth="1"/>
    <col min="6658" max="6658" width="14.5546875" style="36" customWidth="1"/>
    <col min="6659" max="6659" width="16.88671875" style="36" customWidth="1"/>
    <col min="6660" max="6660" width="3.44140625" style="36" customWidth="1"/>
    <col min="6661" max="6661" width="17.109375" style="36" customWidth="1"/>
    <col min="6662" max="6662" width="15.44140625" style="36" customWidth="1"/>
    <col min="6663" max="6663" width="3.44140625" style="36" customWidth="1"/>
    <col min="6664" max="6912" width="9.109375" style="36"/>
    <col min="6913" max="6913" width="32" style="36" customWidth="1"/>
    <col min="6914" max="6914" width="14.5546875" style="36" customWidth="1"/>
    <col min="6915" max="6915" width="16.88671875" style="36" customWidth="1"/>
    <col min="6916" max="6916" width="3.44140625" style="36" customWidth="1"/>
    <col min="6917" max="6917" width="17.109375" style="36" customWidth="1"/>
    <col min="6918" max="6918" width="15.44140625" style="36" customWidth="1"/>
    <col min="6919" max="6919" width="3.44140625" style="36" customWidth="1"/>
    <col min="6920" max="7168" width="9.109375" style="36"/>
    <col min="7169" max="7169" width="32" style="36" customWidth="1"/>
    <col min="7170" max="7170" width="14.5546875" style="36" customWidth="1"/>
    <col min="7171" max="7171" width="16.88671875" style="36" customWidth="1"/>
    <col min="7172" max="7172" width="3.44140625" style="36" customWidth="1"/>
    <col min="7173" max="7173" width="17.109375" style="36" customWidth="1"/>
    <col min="7174" max="7174" width="15.44140625" style="36" customWidth="1"/>
    <col min="7175" max="7175" width="3.44140625" style="36" customWidth="1"/>
    <col min="7176" max="7424" width="9.109375" style="36"/>
    <col min="7425" max="7425" width="32" style="36" customWidth="1"/>
    <col min="7426" max="7426" width="14.5546875" style="36" customWidth="1"/>
    <col min="7427" max="7427" width="16.88671875" style="36" customWidth="1"/>
    <col min="7428" max="7428" width="3.44140625" style="36" customWidth="1"/>
    <col min="7429" max="7429" width="17.109375" style="36" customWidth="1"/>
    <col min="7430" max="7430" width="15.44140625" style="36" customWidth="1"/>
    <col min="7431" max="7431" width="3.44140625" style="36" customWidth="1"/>
    <col min="7432" max="7680" width="9.109375" style="36"/>
    <col min="7681" max="7681" width="32" style="36" customWidth="1"/>
    <col min="7682" max="7682" width="14.5546875" style="36" customWidth="1"/>
    <col min="7683" max="7683" width="16.88671875" style="36" customWidth="1"/>
    <col min="7684" max="7684" width="3.44140625" style="36" customWidth="1"/>
    <col min="7685" max="7685" width="17.109375" style="36" customWidth="1"/>
    <col min="7686" max="7686" width="15.44140625" style="36" customWidth="1"/>
    <col min="7687" max="7687" width="3.44140625" style="36" customWidth="1"/>
    <col min="7688" max="7936" width="9.109375" style="36"/>
    <col min="7937" max="7937" width="32" style="36" customWidth="1"/>
    <col min="7938" max="7938" width="14.5546875" style="36" customWidth="1"/>
    <col min="7939" max="7939" width="16.88671875" style="36" customWidth="1"/>
    <col min="7940" max="7940" width="3.44140625" style="36" customWidth="1"/>
    <col min="7941" max="7941" width="17.109375" style="36" customWidth="1"/>
    <col min="7942" max="7942" width="15.44140625" style="36" customWidth="1"/>
    <col min="7943" max="7943" width="3.44140625" style="36" customWidth="1"/>
    <col min="7944" max="8192" width="9.109375" style="36"/>
    <col min="8193" max="8193" width="32" style="36" customWidth="1"/>
    <col min="8194" max="8194" width="14.5546875" style="36" customWidth="1"/>
    <col min="8195" max="8195" width="16.88671875" style="36" customWidth="1"/>
    <col min="8196" max="8196" width="3.44140625" style="36" customWidth="1"/>
    <col min="8197" max="8197" width="17.109375" style="36" customWidth="1"/>
    <col min="8198" max="8198" width="15.44140625" style="36" customWidth="1"/>
    <col min="8199" max="8199" width="3.44140625" style="36" customWidth="1"/>
    <col min="8200" max="8448" width="9.109375" style="36"/>
    <col min="8449" max="8449" width="32" style="36" customWidth="1"/>
    <col min="8450" max="8450" width="14.5546875" style="36" customWidth="1"/>
    <col min="8451" max="8451" width="16.88671875" style="36" customWidth="1"/>
    <col min="8452" max="8452" width="3.44140625" style="36" customWidth="1"/>
    <col min="8453" max="8453" width="17.109375" style="36" customWidth="1"/>
    <col min="8454" max="8454" width="15.44140625" style="36" customWidth="1"/>
    <col min="8455" max="8455" width="3.44140625" style="36" customWidth="1"/>
    <col min="8456" max="8704" width="9.109375" style="36"/>
    <col min="8705" max="8705" width="32" style="36" customWidth="1"/>
    <col min="8706" max="8706" width="14.5546875" style="36" customWidth="1"/>
    <col min="8707" max="8707" width="16.88671875" style="36" customWidth="1"/>
    <col min="8708" max="8708" width="3.44140625" style="36" customWidth="1"/>
    <col min="8709" max="8709" width="17.109375" style="36" customWidth="1"/>
    <col min="8710" max="8710" width="15.44140625" style="36" customWidth="1"/>
    <col min="8711" max="8711" width="3.44140625" style="36" customWidth="1"/>
    <col min="8712" max="8960" width="9.109375" style="36"/>
    <col min="8961" max="8961" width="32" style="36" customWidth="1"/>
    <col min="8962" max="8962" width="14.5546875" style="36" customWidth="1"/>
    <col min="8963" max="8963" width="16.88671875" style="36" customWidth="1"/>
    <col min="8964" max="8964" width="3.44140625" style="36" customWidth="1"/>
    <col min="8965" max="8965" width="17.109375" style="36" customWidth="1"/>
    <col min="8966" max="8966" width="15.44140625" style="36" customWidth="1"/>
    <col min="8967" max="8967" width="3.44140625" style="36" customWidth="1"/>
    <col min="8968" max="9216" width="9.109375" style="36"/>
    <col min="9217" max="9217" width="32" style="36" customWidth="1"/>
    <col min="9218" max="9218" width="14.5546875" style="36" customWidth="1"/>
    <col min="9219" max="9219" width="16.88671875" style="36" customWidth="1"/>
    <col min="9220" max="9220" width="3.44140625" style="36" customWidth="1"/>
    <col min="9221" max="9221" width="17.109375" style="36" customWidth="1"/>
    <col min="9222" max="9222" width="15.44140625" style="36" customWidth="1"/>
    <col min="9223" max="9223" width="3.44140625" style="36" customWidth="1"/>
    <col min="9224" max="9472" width="9.109375" style="36"/>
    <col min="9473" max="9473" width="32" style="36" customWidth="1"/>
    <col min="9474" max="9474" width="14.5546875" style="36" customWidth="1"/>
    <col min="9475" max="9475" width="16.88671875" style="36" customWidth="1"/>
    <col min="9476" max="9476" width="3.44140625" style="36" customWidth="1"/>
    <col min="9477" max="9477" width="17.109375" style="36" customWidth="1"/>
    <col min="9478" max="9478" width="15.44140625" style="36" customWidth="1"/>
    <col min="9479" max="9479" width="3.44140625" style="36" customWidth="1"/>
    <col min="9480" max="9728" width="9.109375" style="36"/>
    <col min="9729" max="9729" width="32" style="36" customWidth="1"/>
    <col min="9730" max="9730" width="14.5546875" style="36" customWidth="1"/>
    <col min="9731" max="9731" width="16.88671875" style="36" customWidth="1"/>
    <col min="9732" max="9732" width="3.44140625" style="36" customWidth="1"/>
    <col min="9733" max="9733" width="17.109375" style="36" customWidth="1"/>
    <col min="9734" max="9734" width="15.44140625" style="36" customWidth="1"/>
    <col min="9735" max="9735" width="3.44140625" style="36" customWidth="1"/>
    <col min="9736" max="9984" width="9.109375" style="36"/>
    <col min="9985" max="9985" width="32" style="36" customWidth="1"/>
    <col min="9986" max="9986" width="14.5546875" style="36" customWidth="1"/>
    <col min="9987" max="9987" width="16.88671875" style="36" customWidth="1"/>
    <col min="9988" max="9988" width="3.44140625" style="36" customWidth="1"/>
    <col min="9989" max="9989" width="17.109375" style="36" customWidth="1"/>
    <col min="9990" max="9990" width="15.44140625" style="36" customWidth="1"/>
    <col min="9991" max="9991" width="3.44140625" style="36" customWidth="1"/>
    <col min="9992" max="10240" width="9.109375" style="36"/>
    <col min="10241" max="10241" width="32" style="36" customWidth="1"/>
    <col min="10242" max="10242" width="14.5546875" style="36" customWidth="1"/>
    <col min="10243" max="10243" width="16.88671875" style="36" customWidth="1"/>
    <col min="10244" max="10244" width="3.44140625" style="36" customWidth="1"/>
    <col min="10245" max="10245" width="17.109375" style="36" customWidth="1"/>
    <col min="10246" max="10246" width="15.44140625" style="36" customWidth="1"/>
    <col min="10247" max="10247" width="3.44140625" style="36" customWidth="1"/>
    <col min="10248" max="10496" width="9.109375" style="36"/>
    <col min="10497" max="10497" width="32" style="36" customWidth="1"/>
    <col min="10498" max="10498" width="14.5546875" style="36" customWidth="1"/>
    <col min="10499" max="10499" width="16.88671875" style="36" customWidth="1"/>
    <col min="10500" max="10500" width="3.44140625" style="36" customWidth="1"/>
    <col min="10501" max="10501" width="17.109375" style="36" customWidth="1"/>
    <col min="10502" max="10502" width="15.44140625" style="36" customWidth="1"/>
    <col min="10503" max="10503" width="3.44140625" style="36" customWidth="1"/>
    <col min="10504" max="10752" width="9.109375" style="36"/>
    <col min="10753" max="10753" width="32" style="36" customWidth="1"/>
    <col min="10754" max="10754" width="14.5546875" style="36" customWidth="1"/>
    <col min="10755" max="10755" width="16.88671875" style="36" customWidth="1"/>
    <col min="10756" max="10756" width="3.44140625" style="36" customWidth="1"/>
    <col min="10757" max="10757" width="17.109375" style="36" customWidth="1"/>
    <col min="10758" max="10758" width="15.44140625" style="36" customWidth="1"/>
    <col min="10759" max="10759" width="3.44140625" style="36" customWidth="1"/>
    <col min="10760" max="11008" width="9.109375" style="36"/>
    <col min="11009" max="11009" width="32" style="36" customWidth="1"/>
    <col min="11010" max="11010" width="14.5546875" style="36" customWidth="1"/>
    <col min="11011" max="11011" width="16.88671875" style="36" customWidth="1"/>
    <col min="11012" max="11012" width="3.44140625" style="36" customWidth="1"/>
    <col min="11013" max="11013" width="17.109375" style="36" customWidth="1"/>
    <col min="11014" max="11014" width="15.44140625" style="36" customWidth="1"/>
    <col min="11015" max="11015" width="3.44140625" style="36" customWidth="1"/>
    <col min="11016" max="11264" width="9.109375" style="36"/>
    <col min="11265" max="11265" width="32" style="36" customWidth="1"/>
    <col min="11266" max="11266" width="14.5546875" style="36" customWidth="1"/>
    <col min="11267" max="11267" width="16.88671875" style="36" customWidth="1"/>
    <col min="11268" max="11268" width="3.44140625" style="36" customWidth="1"/>
    <col min="11269" max="11269" width="17.109375" style="36" customWidth="1"/>
    <col min="11270" max="11270" width="15.44140625" style="36" customWidth="1"/>
    <col min="11271" max="11271" width="3.44140625" style="36" customWidth="1"/>
    <col min="11272" max="11520" width="9.109375" style="36"/>
    <col min="11521" max="11521" width="32" style="36" customWidth="1"/>
    <col min="11522" max="11522" width="14.5546875" style="36" customWidth="1"/>
    <col min="11523" max="11523" width="16.88671875" style="36" customWidth="1"/>
    <col min="11524" max="11524" width="3.44140625" style="36" customWidth="1"/>
    <col min="11525" max="11525" width="17.109375" style="36" customWidth="1"/>
    <col min="11526" max="11526" width="15.44140625" style="36" customWidth="1"/>
    <col min="11527" max="11527" width="3.44140625" style="36" customWidth="1"/>
    <col min="11528" max="11776" width="9.109375" style="36"/>
    <col min="11777" max="11777" width="32" style="36" customWidth="1"/>
    <col min="11778" max="11778" width="14.5546875" style="36" customWidth="1"/>
    <col min="11779" max="11779" width="16.88671875" style="36" customWidth="1"/>
    <col min="11780" max="11780" width="3.44140625" style="36" customWidth="1"/>
    <col min="11781" max="11781" width="17.109375" style="36" customWidth="1"/>
    <col min="11782" max="11782" width="15.44140625" style="36" customWidth="1"/>
    <col min="11783" max="11783" width="3.44140625" style="36" customWidth="1"/>
    <col min="11784" max="12032" width="9.109375" style="36"/>
    <col min="12033" max="12033" width="32" style="36" customWidth="1"/>
    <col min="12034" max="12034" width="14.5546875" style="36" customWidth="1"/>
    <col min="12035" max="12035" width="16.88671875" style="36" customWidth="1"/>
    <col min="12036" max="12036" width="3.44140625" style="36" customWidth="1"/>
    <col min="12037" max="12037" width="17.109375" style="36" customWidth="1"/>
    <col min="12038" max="12038" width="15.44140625" style="36" customWidth="1"/>
    <col min="12039" max="12039" width="3.44140625" style="36" customWidth="1"/>
    <col min="12040" max="12288" width="9.109375" style="36"/>
    <col min="12289" max="12289" width="32" style="36" customWidth="1"/>
    <col min="12290" max="12290" width="14.5546875" style="36" customWidth="1"/>
    <col min="12291" max="12291" width="16.88671875" style="36" customWidth="1"/>
    <col min="12292" max="12292" width="3.44140625" style="36" customWidth="1"/>
    <col min="12293" max="12293" width="17.109375" style="36" customWidth="1"/>
    <col min="12294" max="12294" width="15.44140625" style="36" customWidth="1"/>
    <col min="12295" max="12295" width="3.44140625" style="36" customWidth="1"/>
    <col min="12296" max="12544" width="9.109375" style="36"/>
    <col min="12545" max="12545" width="32" style="36" customWidth="1"/>
    <col min="12546" max="12546" width="14.5546875" style="36" customWidth="1"/>
    <col min="12547" max="12547" width="16.88671875" style="36" customWidth="1"/>
    <col min="12548" max="12548" width="3.44140625" style="36" customWidth="1"/>
    <col min="12549" max="12549" width="17.109375" style="36" customWidth="1"/>
    <col min="12550" max="12550" width="15.44140625" style="36" customWidth="1"/>
    <col min="12551" max="12551" width="3.44140625" style="36" customWidth="1"/>
    <col min="12552" max="12800" width="9.109375" style="36"/>
    <col min="12801" max="12801" width="32" style="36" customWidth="1"/>
    <col min="12802" max="12802" width="14.5546875" style="36" customWidth="1"/>
    <col min="12803" max="12803" width="16.88671875" style="36" customWidth="1"/>
    <col min="12804" max="12804" width="3.44140625" style="36" customWidth="1"/>
    <col min="12805" max="12805" width="17.109375" style="36" customWidth="1"/>
    <col min="12806" max="12806" width="15.44140625" style="36" customWidth="1"/>
    <col min="12807" max="12807" width="3.44140625" style="36" customWidth="1"/>
    <col min="12808" max="13056" width="9.109375" style="36"/>
    <col min="13057" max="13057" width="32" style="36" customWidth="1"/>
    <col min="13058" max="13058" width="14.5546875" style="36" customWidth="1"/>
    <col min="13059" max="13059" width="16.88671875" style="36" customWidth="1"/>
    <col min="13060" max="13060" width="3.44140625" style="36" customWidth="1"/>
    <col min="13061" max="13061" width="17.109375" style="36" customWidth="1"/>
    <col min="13062" max="13062" width="15.44140625" style="36" customWidth="1"/>
    <col min="13063" max="13063" width="3.44140625" style="36" customWidth="1"/>
    <col min="13064" max="13312" width="9.109375" style="36"/>
    <col min="13313" max="13313" width="32" style="36" customWidth="1"/>
    <col min="13314" max="13314" width="14.5546875" style="36" customWidth="1"/>
    <col min="13315" max="13315" width="16.88671875" style="36" customWidth="1"/>
    <col min="13316" max="13316" width="3.44140625" style="36" customWidth="1"/>
    <col min="13317" max="13317" width="17.109375" style="36" customWidth="1"/>
    <col min="13318" max="13318" width="15.44140625" style="36" customWidth="1"/>
    <col min="13319" max="13319" width="3.44140625" style="36" customWidth="1"/>
    <col min="13320" max="13568" width="9.109375" style="36"/>
    <col min="13569" max="13569" width="32" style="36" customWidth="1"/>
    <col min="13570" max="13570" width="14.5546875" style="36" customWidth="1"/>
    <col min="13571" max="13571" width="16.88671875" style="36" customWidth="1"/>
    <col min="13572" max="13572" width="3.44140625" style="36" customWidth="1"/>
    <col min="13573" max="13573" width="17.109375" style="36" customWidth="1"/>
    <col min="13574" max="13574" width="15.44140625" style="36" customWidth="1"/>
    <col min="13575" max="13575" width="3.44140625" style="36" customWidth="1"/>
    <col min="13576" max="13824" width="9.109375" style="36"/>
    <col min="13825" max="13825" width="32" style="36" customWidth="1"/>
    <col min="13826" max="13826" width="14.5546875" style="36" customWidth="1"/>
    <col min="13827" max="13827" width="16.88671875" style="36" customWidth="1"/>
    <col min="13828" max="13828" width="3.44140625" style="36" customWidth="1"/>
    <col min="13829" max="13829" width="17.109375" style="36" customWidth="1"/>
    <col min="13830" max="13830" width="15.44140625" style="36" customWidth="1"/>
    <col min="13831" max="13831" width="3.44140625" style="36" customWidth="1"/>
    <col min="13832" max="14080" width="9.109375" style="36"/>
    <col min="14081" max="14081" width="32" style="36" customWidth="1"/>
    <col min="14082" max="14082" width="14.5546875" style="36" customWidth="1"/>
    <col min="14083" max="14083" width="16.88671875" style="36" customWidth="1"/>
    <col min="14084" max="14084" width="3.44140625" style="36" customWidth="1"/>
    <col min="14085" max="14085" width="17.109375" style="36" customWidth="1"/>
    <col min="14086" max="14086" width="15.44140625" style="36" customWidth="1"/>
    <col min="14087" max="14087" width="3.44140625" style="36" customWidth="1"/>
    <col min="14088" max="14336" width="9.109375" style="36"/>
    <col min="14337" max="14337" width="32" style="36" customWidth="1"/>
    <col min="14338" max="14338" width="14.5546875" style="36" customWidth="1"/>
    <col min="14339" max="14339" width="16.88671875" style="36" customWidth="1"/>
    <col min="14340" max="14340" width="3.44140625" style="36" customWidth="1"/>
    <col min="14341" max="14341" width="17.109375" style="36" customWidth="1"/>
    <col min="14342" max="14342" width="15.44140625" style="36" customWidth="1"/>
    <col min="14343" max="14343" width="3.44140625" style="36" customWidth="1"/>
    <col min="14344" max="14592" width="9.109375" style="36"/>
    <col min="14593" max="14593" width="32" style="36" customWidth="1"/>
    <col min="14594" max="14594" width="14.5546875" style="36" customWidth="1"/>
    <col min="14595" max="14595" width="16.88671875" style="36" customWidth="1"/>
    <col min="14596" max="14596" width="3.44140625" style="36" customWidth="1"/>
    <col min="14597" max="14597" width="17.109375" style="36" customWidth="1"/>
    <col min="14598" max="14598" width="15.44140625" style="36" customWidth="1"/>
    <col min="14599" max="14599" width="3.44140625" style="36" customWidth="1"/>
    <col min="14600" max="14848" width="9.109375" style="36"/>
    <col min="14849" max="14849" width="32" style="36" customWidth="1"/>
    <col min="14850" max="14850" width="14.5546875" style="36" customWidth="1"/>
    <col min="14851" max="14851" width="16.88671875" style="36" customWidth="1"/>
    <col min="14852" max="14852" width="3.44140625" style="36" customWidth="1"/>
    <col min="14853" max="14853" width="17.109375" style="36" customWidth="1"/>
    <col min="14854" max="14854" width="15.44140625" style="36" customWidth="1"/>
    <col min="14855" max="14855" width="3.44140625" style="36" customWidth="1"/>
    <col min="14856" max="15104" width="9.109375" style="36"/>
    <col min="15105" max="15105" width="32" style="36" customWidth="1"/>
    <col min="15106" max="15106" width="14.5546875" style="36" customWidth="1"/>
    <col min="15107" max="15107" width="16.88671875" style="36" customWidth="1"/>
    <col min="15108" max="15108" width="3.44140625" style="36" customWidth="1"/>
    <col min="15109" max="15109" width="17.109375" style="36" customWidth="1"/>
    <col min="15110" max="15110" width="15.44140625" style="36" customWidth="1"/>
    <col min="15111" max="15111" width="3.44140625" style="36" customWidth="1"/>
    <col min="15112" max="15360" width="9.109375" style="36"/>
    <col min="15361" max="15361" width="32" style="36" customWidth="1"/>
    <col min="15362" max="15362" width="14.5546875" style="36" customWidth="1"/>
    <col min="15363" max="15363" width="16.88671875" style="36" customWidth="1"/>
    <col min="15364" max="15364" width="3.44140625" style="36" customWidth="1"/>
    <col min="15365" max="15365" width="17.109375" style="36" customWidth="1"/>
    <col min="15366" max="15366" width="15.44140625" style="36" customWidth="1"/>
    <col min="15367" max="15367" width="3.44140625" style="36" customWidth="1"/>
    <col min="15368" max="15616" width="9.109375" style="36"/>
    <col min="15617" max="15617" width="32" style="36" customWidth="1"/>
    <col min="15618" max="15618" width="14.5546875" style="36" customWidth="1"/>
    <col min="15619" max="15619" width="16.88671875" style="36" customWidth="1"/>
    <col min="15620" max="15620" width="3.44140625" style="36" customWidth="1"/>
    <col min="15621" max="15621" width="17.109375" style="36" customWidth="1"/>
    <col min="15622" max="15622" width="15.44140625" style="36" customWidth="1"/>
    <col min="15623" max="15623" width="3.44140625" style="36" customWidth="1"/>
    <col min="15624" max="15872" width="9.109375" style="36"/>
    <col min="15873" max="15873" width="32" style="36" customWidth="1"/>
    <col min="15874" max="15874" width="14.5546875" style="36" customWidth="1"/>
    <col min="15875" max="15875" width="16.88671875" style="36" customWidth="1"/>
    <col min="15876" max="15876" width="3.44140625" style="36" customWidth="1"/>
    <col min="15877" max="15877" width="17.109375" style="36" customWidth="1"/>
    <col min="15878" max="15878" width="15.44140625" style="36" customWidth="1"/>
    <col min="15879" max="15879" width="3.44140625" style="36" customWidth="1"/>
    <col min="15880" max="16128" width="9.109375" style="36"/>
    <col min="16129" max="16129" width="32" style="36" customWidth="1"/>
    <col min="16130" max="16130" width="14.5546875" style="36" customWidth="1"/>
    <col min="16131" max="16131" width="16.88671875" style="36" customWidth="1"/>
    <col min="16132" max="16132" width="3.44140625" style="36" customWidth="1"/>
    <col min="16133" max="16133" width="17.109375" style="36" customWidth="1"/>
    <col min="16134" max="16134" width="15.44140625" style="36" customWidth="1"/>
    <col min="16135" max="16135" width="3.44140625" style="36" customWidth="1"/>
    <col min="16136" max="16384" width="9.109375" style="36"/>
  </cols>
  <sheetData>
    <row r="1" spans="1:7" ht="21" x14ac:dyDescent="0.4">
      <c r="A1" s="1" t="s">
        <v>32</v>
      </c>
      <c r="B1" s="1"/>
      <c r="C1" s="1"/>
      <c r="D1" s="1"/>
      <c r="E1" s="33"/>
      <c r="F1" s="33"/>
      <c r="G1" s="33"/>
    </row>
    <row r="2" spans="1:7" ht="21" x14ac:dyDescent="0.4">
      <c r="A2" s="1" t="s">
        <v>1</v>
      </c>
      <c r="B2" s="1"/>
      <c r="C2" s="1"/>
      <c r="D2" s="1"/>
      <c r="E2" s="33"/>
      <c r="F2" s="33"/>
      <c r="G2" s="33"/>
    </row>
    <row r="4" spans="1:7" ht="17.399999999999999" x14ac:dyDescent="0.3">
      <c r="A4" s="3" t="s">
        <v>46</v>
      </c>
      <c r="B4" s="3"/>
      <c r="C4" s="3"/>
      <c r="D4" s="3"/>
      <c r="E4" s="72"/>
      <c r="F4" s="72"/>
      <c r="G4" s="72"/>
    </row>
    <row r="5" spans="1:7" ht="17.399999999999999" x14ac:dyDescent="0.3">
      <c r="A5" s="3" t="s">
        <v>47</v>
      </c>
      <c r="B5" s="3"/>
      <c r="C5" s="3"/>
      <c r="D5" s="3"/>
      <c r="E5" s="34"/>
      <c r="F5" s="34"/>
      <c r="G5" s="34"/>
    </row>
    <row r="6" spans="1:7" ht="17.399999999999999" x14ac:dyDescent="0.3">
      <c r="A6" s="3" t="s">
        <v>48</v>
      </c>
      <c r="B6" s="3"/>
      <c r="C6" s="3"/>
      <c r="D6" s="3"/>
      <c r="E6" s="34"/>
      <c r="F6" s="34"/>
      <c r="G6" s="34"/>
    </row>
    <row r="7" spans="1:7" ht="15" x14ac:dyDescent="0.25">
      <c r="A7" s="4" t="s">
        <v>4</v>
      </c>
      <c r="B7" s="4"/>
      <c r="C7" s="4"/>
      <c r="D7" s="4"/>
      <c r="E7" s="35"/>
      <c r="F7" s="35"/>
      <c r="G7" s="35"/>
    </row>
    <row r="8" spans="1:7" x14ac:dyDescent="0.25">
      <c r="A8" s="73"/>
      <c r="B8" s="73"/>
      <c r="C8" s="73"/>
      <c r="D8" s="73"/>
      <c r="E8" s="73"/>
      <c r="F8" s="73"/>
      <c r="G8" s="73"/>
    </row>
    <row r="9" spans="1:7" ht="15.6" x14ac:dyDescent="0.3">
      <c r="A9" s="70"/>
      <c r="B9" s="74"/>
      <c r="C9" s="75"/>
      <c r="D9" s="76"/>
      <c r="E9" s="77"/>
      <c r="F9" s="77"/>
      <c r="G9" s="77"/>
    </row>
    <row r="10" spans="1:7" ht="15.6" x14ac:dyDescent="0.3">
      <c r="A10" s="10" t="s">
        <v>35</v>
      </c>
      <c r="B10" s="11" t="s">
        <v>7</v>
      </c>
      <c r="C10" s="12" t="s">
        <v>9</v>
      </c>
      <c r="D10" s="78"/>
      <c r="E10" s="79"/>
      <c r="F10" s="79"/>
      <c r="G10" s="79"/>
    </row>
    <row r="11" spans="1:7" ht="28.8" customHeight="1" x14ac:dyDescent="0.3">
      <c r="A11" s="46" t="s">
        <v>49</v>
      </c>
      <c r="B11" s="47">
        <v>13</v>
      </c>
      <c r="C11" s="80">
        <v>440429725</v>
      </c>
      <c r="D11" s="81"/>
      <c r="E11" s="82"/>
      <c r="F11" s="83"/>
      <c r="G11" s="84"/>
    </row>
    <row r="12" spans="1:7" ht="28.8" customHeight="1" x14ac:dyDescent="0.3">
      <c r="A12" s="46" t="s">
        <v>38</v>
      </c>
      <c r="B12" s="47">
        <v>24</v>
      </c>
      <c r="C12" s="85">
        <v>517926578</v>
      </c>
      <c r="D12" s="81"/>
      <c r="E12" s="82"/>
      <c r="F12" s="83"/>
      <c r="G12" s="86"/>
    </row>
    <row r="13" spans="1:7" ht="28.8" customHeight="1" x14ac:dyDescent="0.3">
      <c r="A13" s="46" t="s">
        <v>17</v>
      </c>
      <c r="B13" s="50">
        <v>11</v>
      </c>
      <c r="C13" s="85">
        <v>135282618</v>
      </c>
      <c r="D13" s="49"/>
      <c r="E13" s="82"/>
      <c r="F13" s="87"/>
      <c r="G13" s="86"/>
    </row>
    <row r="14" spans="1:7" ht="15.6" customHeight="1" x14ac:dyDescent="0.3">
      <c r="A14" s="88"/>
      <c r="B14" s="47"/>
      <c r="C14" s="89"/>
      <c r="D14" s="81"/>
      <c r="E14" s="82"/>
      <c r="F14" s="90"/>
      <c r="G14" s="84"/>
    </row>
    <row r="15" spans="1:7" ht="15.6" x14ac:dyDescent="0.3">
      <c r="A15" s="51" t="s">
        <v>18</v>
      </c>
      <c r="B15" s="52">
        <f>SUM(B11:B13)</f>
        <v>48</v>
      </c>
      <c r="C15" s="91">
        <f>SUM(C11:C13)</f>
        <v>1093638921</v>
      </c>
      <c r="D15" s="92"/>
      <c r="E15" s="93"/>
      <c r="F15" s="94"/>
      <c r="G15" s="95"/>
    </row>
    <row r="16" spans="1:7" x14ac:dyDescent="0.25">
      <c r="B16" s="56"/>
      <c r="C16" s="56"/>
      <c r="D16" s="56"/>
      <c r="E16" s="56"/>
      <c r="F16" s="56"/>
    </row>
  </sheetData>
  <mergeCells count="8">
    <mergeCell ref="B9:D9"/>
    <mergeCell ref="E9:G9"/>
    <mergeCell ref="A1:D1"/>
    <mergeCell ref="A2:D2"/>
    <mergeCell ref="A4:D4"/>
    <mergeCell ref="A5:D5"/>
    <mergeCell ref="A6:D6"/>
    <mergeCell ref="A7:D7"/>
  </mergeCells>
  <pageMargins left="0.7" right="0.7" top="0.75" bottom="0.75" header="0.3" footer="0.3"/>
  <pageSetup scale="8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workbookViewId="0">
      <selection sqref="A1:H1"/>
    </sheetView>
  </sheetViews>
  <sheetFormatPr defaultRowHeight="13.2" x14ac:dyDescent="0.25"/>
  <cols>
    <col min="1" max="1" width="33.77734375" customWidth="1"/>
    <col min="2" max="2" width="12.33203125" customWidth="1"/>
    <col min="3" max="3" width="4" customWidth="1"/>
    <col min="4" max="4" width="11" customWidth="1"/>
    <col min="5" max="5" width="3.109375" customWidth="1"/>
    <col min="6" max="6" width="17.33203125" customWidth="1"/>
    <col min="7" max="7" width="13.21875" customWidth="1"/>
    <col min="8" max="8" width="3.109375" customWidth="1"/>
    <col min="9" max="9" width="12.88671875" customWidth="1"/>
    <col min="10" max="10" width="17.33203125" customWidth="1"/>
    <col min="11" max="11" width="2.109375" customWidth="1"/>
    <col min="12" max="12" width="4.5546875" customWidth="1"/>
    <col min="13" max="13" width="11.44140625" customWidth="1"/>
    <col min="257" max="257" width="33.77734375" customWidth="1"/>
    <col min="258" max="258" width="12.33203125" customWidth="1"/>
    <col min="259" max="259" width="4" customWidth="1"/>
    <col min="260" max="260" width="11" customWidth="1"/>
    <col min="261" max="261" width="3.109375" customWidth="1"/>
    <col min="262" max="262" width="17.33203125" customWidth="1"/>
    <col min="263" max="263" width="13.21875" customWidth="1"/>
    <col min="264" max="264" width="3.109375" customWidth="1"/>
    <col min="265" max="265" width="12.88671875" customWidth="1"/>
    <col min="266" max="266" width="17.33203125" customWidth="1"/>
    <col min="267" max="267" width="2.109375" customWidth="1"/>
    <col min="268" max="268" width="4.5546875" customWidth="1"/>
    <col min="269" max="269" width="11.44140625" customWidth="1"/>
    <col min="513" max="513" width="33.77734375" customWidth="1"/>
    <col min="514" max="514" width="12.33203125" customWidth="1"/>
    <col min="515" max="515" width="4" customWidth="1"/>
    <col min="516" max="516" width="11" customWidth="1"/>
    <col min="517" max="517" width="3.109375" customWidth="1"/>
    <col min="518" max="518" width="17.33203125" customWidth="1"/>
    <col min="519" max="519" width="13.21875" customWidth="1"/>
    <col min="520" max="520" width="3.109375" customWidth="1"/>
    <col min="521" max="521" width="12.88671875" customWidth="1"/>
    <col min="522" max="522" width="17.33203125" customWidth="1"/>
    <col min="523" max="523" width="2.109375" customWidth="1"/>
    <col min="524" max="524" width="4.5546875" customWidth="1"/>
    <col min="525" max="525" width="11.44140625" customWidth="1"/>
    <col min="769" max="769" width="33.77734375" customWidth="1"/>
    <col min="770" max="770" width="12.33203125" customWidth="1"/>
    <col min="771" max="771" width="4" customWidth="1"/>
    <col min="772" max="772" width="11" customWidth="1"/>
    <col min="773" max="773" width="3.109375" customWidth="1"/>
    <col min="774" max="774" width="17.33203125" customWidth="1"/>
    <col min="775" max="775" width="13.21875" customWidth="1"/>
    <col min="776" max="776" width="3.109375" customWidth="1"/>
    <col min="777" max="777" width="12.88671875" customWidth="1"/>
    <col min="778" max="778" width="17.33203125" customWidth="1"/>
    <col min="779" max="779" width="2.109375" customWidth="1"/>
    <col min="780" max="780" width="4.5546875" customWidth="1"/>
    <col min="781" max="781" width="11.44140625" customWidth="1"/>
    <col min="1025" max="1025" width="33.77734375" customWidth="1"/>
    <col min="1026" max="1026" width="12.33203125" customWidth="1"/>
    <col min="1027" max="1027" width="4" customWidth="1"/>
    <col min="1028" max="1028" width="11" customWidth="1"/>
    <col min="1029" max="1029" width="3.109375" customWidth="1"/>
    <col min="1030" max="1030" width="17.33203125" customWidth="1"/>
    <col min="1031" max="1031" width="13.21875" customWidth="1"/>
    <col min="1032" max="1032" width="3.109375" customWidth="1"/>
    <col min="1033" max="1033" width="12.88671875" customWidth="1"/>
    <col min="1034" max="1034" width="17.33203125" customWidth="1"/>
    <col min="1035" max="1035" width="2.109375" customWidth="1"/>
    <col min="1036" max="1036" width="4.5546875" customWidth="1"/>
    <col min="1037" max="1037" width="11.44140625" customWidth="1"/>
    <col min="1281" max="1281" width="33.77734375" customWidth="1"/>
    <col min="1282" max="1282" width="12.33203125" customWidth="1"/>
    <col min="1283" max="1283" width="4" customWidth="1"/>
    <col min="1284" max="1284" width="11" customWidth="1"/>
    <col min="1285" max="1285" width="3.109375" customWidth="1"/>
    <col min="1286" max="1286" width="17.33203125" customWidth="1"/>
    <col min="1287" max="1287" width="13.21875" customWidth="1"/>
    <col min="1288" max="1288" width="3.109375" customWidth="1"/>
    <col min="1289" max="1289" width="12.88671875" customWidth="1"/>
    <col min="1290" max="1290" width="17.33203125" customWidth="1"/>
    <col min="1291" max="1291" width="2.109375" customWidth="1"/>
    <col min="1292" max="1292" width="4.5546875" customWidth="1"/>
    <col min="1293" max="1293" width="11.44140625" customWidth="1"/>
    <col min="1537" max="1537" width="33.77734375" customWidth="1"/>
    <col min="1538" max="1538" width="12.33203125" customWidth="1"/>
    <col min="1539" max="1539" width="4" customWidth="1"/>
    <col min="1540" max="1540" width="11" customWidth="1"/>
    <col min="1541" max="1541" width="3.109375" customWidth="1"/>
    <col min="1542" max="1542" width="17.33203125" customWidth="1"/>
    <col min="1543" max="1543" width="13.21875" customWidth="1"/>
    <col min="1544" max="1544" width="3.109375" customWidth="1"/>
    <col min="1545" max="1545" width="12.88671875" customWidth="1"/>
    <col min="1546" max="1546" width="17.33203125" customWidth="1"/>
    <col min="1547" max="1547" width="2.109375" customWidth="1"/>
    <col min="1548" max="1548" width="4.5546875" customWidth="1"/>
    <col min="1549" max="1549" width="11.44140625" customWidth="1"/>
    <col min="1793" max="1793" width="33.77734375" customWidth="1"/>
    <col min="1794" max="1794" width="12.33203125" customWidth="1"/>
    <col min="1795" max="1795" width="4" customWidth="1"/>
    <col min="1796" max="1796" width="11" customWidth="1"/>
    <col min="1797" max="1797" width="3.109375" customWidth="1"/>
    <col min="1798" max="1798" width="17.33203125" customWidth="1"/>
    <col min="1799" max="1799" width="13.21875" customWidth="1"/>
    <col min="1800" max="1800" width="3.109375" customWidth="1"/>
    <col min="1801" max="1801" width="12.88671875" customWidth="1"/>
    <col min="1802" max="1802" width="17.33203125" customWidth="1"/>
    <col min="1803" max="1803" width="2.109375" customWidth="1"/>
    <col min="1804" max="1804" width="4.5546875" customWidth="1"/>
    <col min="1805" max="1805" width="11.44140625" customWidth="1"/>
    <col min="2049" max="2049" width="33.77734375" customWidth="1"/>
    <col min="2050" max="2050" width="12.33203125" customWidth="1"/>
    <col min="2051" max="2051" width="4" customWidth="1"/>
    <col min="2052" max="2052" width="11" customWidth="1"/>
    <col min="2053" max="2053" width="3.109375" customWidth="1"/>
    <col min="2054" max="2054" width="17.33203125" customWidth="1"/>
    <col min="2055" max="2055" width="13.21875" customWidth="1"/>
    <col min="2056" max="2056" width="3.109375" customWidth="1"/>
    <col min="2057" max="2057" width="12.88671875" customWidth="1"/>
    <col min="2058" max="2058" width="17.33203125" customWidth="1"/>
    <col min="2059" max="2059" width="2.109375" customWidth="1"/>
    <col min="2060" max="2060" width="4.5546875" customWidth="1"/>
    <col min="2061" max="2061" width="11.44140625" customWidth="1"/>
    <col min="2305" max="2305" width="33.77734375" customWidth="1"/>
    <col min="2306" max="2306" width="12.33203125" customWidth="1"/>
    <col min="2307" max="2307" width="4" customWidth="1"/>
    <col min="2308" max="2308" width="11" customWidth="1"/>
    <col min="2309" max="2309" width="3.109375" customWidth="1"/>
    <col min="2310" max="2310" width="17.33203125" customWidth="1"/>
    <col min="2311" max="2311" width="13.21875" customWidth="1"/>
    <col min="2312" max="2312" width="3.109375" customWidth="1"/>
    <col min="2313" max="2313" width="12.88671875" customWidth="1"/>
    <col min="2314" max="2314" width="17.33203125" customWidth="1"/>
    <col min="2315" max="2315" width="2.109375" customWidth="1"/>
    <col min="2316" max="2316" width="4.5546875" customWidth="1"/>
    <col min="2317" max="2317" width="11.44140625" customWidth="1"/>
    <col min="2561" max="2561" width="33.77734375" customWidth="1"/>
    <col min="2562" max="2562" width="12.33203125" customWidth="1"/>
    <col min="2563" max="2563" width="4" customWidth="1"/>
    <col min="2564" max="2564" width="11" customWidth="1"/>
    <col min="2565" max="2565" width="3.109375" customWidth="1"/>
    <col min="2566" max="2566" width="17.33203125" customWidth="1"/>
    <col min="2567" max="2567" width="13.21875" customWidth="1"/>
    <col min="2568" max="2568" width="3.109375" customWidth="1"/>
    <col min="2569" max="2569" width="12.88671875" customWidth="1"/>
    <col min="2570" max="2570" width="17.33203125" customWidth="1"/>
    <col min="2571" max="2571" width="2.109375" customWidth="1"/>
    <col min="2572" max="2572" width="4.5546875" customWidth="1"/>
    <col min="2573" max="2573" width="11.44140625" customWidth="1"/>
    <col min="2817" max="2817" width="33.77734375" customWidth="1"/>
    <col min="2818" max="2818" width="12.33203125" customWidth="1"/>
    <col min="2819" max="2819" width="4" customWidth="1"/>
    <col min="2820" max="2820" width="11" customWidth="1"/>
    <col min="2821" max="2821" width="3.109375" customWidth="1"/>
    <col min="2822" max="2822" width="17.33203125" customWidth="1"/>
    <col min="2823" max="2823" width="13.21875" customWidth="1"/>
    <col min="2824" max="2824" width="3.109375" customWidth="1"/>
    <col min="2825" max="2825" width="12.88671875" customWidth="1"/>
    <col min="2826" max="2826" width="17.33203125" customWidth="1"/>
    <col min="2827" max="2827" width="2.109375" customWidth="1"/>
    <col min="2828" max="2828" width="4.5546875" customWidth="1"/>
    <col min="2829" max="2829" width="11.44140625" customWidth="1"/>
    <col min="3073" max="3073" width="33.77734375" customWidth="1"/>
    <col min="3074" max="3074" width="12.33203125" customWidth="1"/>
    <col min="3075" max="3075" width="4" customWidth="1"/>
    <col min="3076" max="3076" width="11" customWidth="1"/>
    <col min="3077" max="3077" width="3.109375" customWidth="1"/>
    <col min="3078" max="3078" width="17.33203125" customWidth="1"/>
    <col min="3079" max="3079" width="13.21875" customWidth="1"/>
    <col min="3080" max="3080" width="3.109375" customWidth="1"/>
    <col min="3081" max="3081" width="12.88671875" customWidth="1"/>
    <col min="3082" max="3082" width="17.33203125" customWidth="1"/>
    <col min="3083" max="3083" width="2.109375" customWidth="1"/>
    <col min="3084" max="3084" width="4.5546875" customWidth="1"/>
    <col min="3085" max="3085" width="11.44140625" customWidth="1"/>
    <col min="3329" max="3329" width="33.77734375" customWidth="1"/>
    <col min="3330" max="3330" width="12.33203125" customWidth="1"/>
    <col min="3331" max="3331" width="4" customWidth="1"/>
    <col min="3332" max="3332" width="11" customWidth="1"/>
    <col min="3333" max="3333" width="3.109375" customWidth="1"/>
    <col min="3334" max="3334" width="17.33203125" customWidth="1"/>
    <col min="3335" max="3335" width="13.21875" customWidth="1"/>
    <col min="3336" max="3336" width="3.109375" customWidth="1"/>
    <col min="3337" max="3337" width="12.88671875" customWidth="1"/>
    <col min="3338" max="3338" width="17.33203125" customWidth="1"/>
    <col min="3339" max="3339" width="2.109375" customWidth="1"/>
    <col min="3340" max="3340" width="4.5546875" customWidth="1"/>
    <col min="3341" max="3341" width="11.44140625" customWidth="1"/>
    <col min="3585" max="3585" width="33.77734375" customWidth="1"/>
    <col min="3586" max="3586" width="12.33203125" customWidth="1"/>
    <col min="3587" max="3587" width="4" customWidth="1"/>
    <col min="3588" max="3588" width="11" customWidth="1"/>
    <col min="3589" max="3589" width="3.109375" customWidth="1"/>
    <col min="3590" max="3590" width="17.33203125" customWidth="1"/>
    <col min="3591" max="3591" width="13.21875" customWidth="1"/>
    <col min="3592" max="3592" width="3.109375" customWidth="1"/>
    <col min="3593" max="3593" width="12.88671875" customWidth="1"/>
    <col min="3594" max="3594" width="17.33203125" customWidth="1"/>
    <col min="3595" max="3595" width="2.109375" customWidth="1"/>
    <col min="3596" max="3596" width="4.5546875" customWidth="1"/>
    <col min="3597" max="3597" width="11.44140625" customWidth="1"/>
    <col min="3841" max="3841" width="33.77734375" customWidth="1"/>
    <col min="3842" max="3842" width="12.33203125" customWidth="1"/>
    <col min="3843" max="3843" width="4" customWidth="1"/>
    <col min="3844" max="3844" width="11" customWidth="1"/>
    <col min="3845" max="3845" width="3.109375" customWidth="1"/>
    <col min="3846" max="3846" width="17.33203125" customWidth="1"/>
    <col min="3847" max="3847" width="13.21875" customWidth="1"/>
    <col min="3848" max="3848" width="3.109375" customWidth="1"/>
    <col min="3849" max="3849" width="12.88671875" customWidth="1"/>
    <col min="3850" max="3850" width="17.33203125" customWidth="1"/>
    <col min="3851" max="3851" width="2.109375" customWidth="1"/>
    <col min="3852" max="3852" width="4.5546875" customWidth="1"/>
    <col min="3853" max="3853" width="11.44140625" customWidth="1"/>
    <col min="4097" max="4097" width="33.77734375" customWidth="1"/>
    <col min="4098" max="4098" width="12.33203125" customWidth="1"/>
    <col min="4099" max="4099" width="4" customWidth="1"/>
    <col min="4100" max="4100" width="11" customWidth="1"/>
    <col min="4101" max="4101" width="3.109375" customWidth="1"/>
    <col min="4102" max="4102" width="17.33203125" customWidth="1"/>
    <col min="4103" max="4103" width="13.21875" customWidth="1"/>
    <col min="4104" max="4104" width="3.109375" customWidth="1"/>
    <col min="4105" max="4105" width="12.88671875" customWidth="1"/>
    <col min="4106" max="4106" width="17.33203125" customWidth="1"/>
    <col min="4107" max="4107" width="2.109375" customWidth="1"/>
    <col min="4108" max="4108" width="4.5546875" customWidth="1"/>
    <col min="4109" max="4109" width="11.44140625" customWidth="1"/>
    <col min="4353" max="4353" width="33.77734375" customWidth="1"/>
    <col min="4354" max="4354" width="12.33203125" customWidth="1"/>
    <col min="4355" max="4355" width="4" customWidth="1"/>
    <col min="4356" max="4356" width="11" customWidth="1"/>
    <col min="4357" max="4357" width="3.109375" customWidth="1"/>
    <col min="4358" max="4358" width="17.33203125" customWidth="1"/>
    <col min="4359" max="4359" width="13.21875" customWidth="1"/>
    <col min="4360" max="4360" width="3.109375" customWidth="1"/>
    <col min="4361" max="4361" width="12.88671875" customWidth="1"/>
    <col min="4362" max="4362" width="17.33203125" customWidth="1"/>
    <col min="4363" max="4363" width="2.109375" customWidth="1"/>
    <col min="4364" max="4364" width="4.5546875" customWidth="1"/>
    <col min="4365" max="4365" width="11.44140625" customWidth="1"/>
    <col min="4609" max="4609" width="33.77734375" customWidth="1"/>
    <col min="4610" max="4610" width="12.33203125" customWidth="1"/>
    <col min="4611" max="4611" width="4" customWidth="1"/>
    <col min="4612" max="4612" width="11" customWidth="1"/>
    <col min="4613" max="4613" width="3.109375" customWidth="1"/>
    <col min="4614" max="4614" width="17.33203125" customWidth="1"/>
    <col min="4615" max="4615" width="13.21875" customWidth="1"/>
    <col min="4616" max="4616" width="3.109375" customWidth="1"/>
    <col min="4617" max="4617" width="12.88671875" customWidth="1"/>
    <col min="4618" max="4618" width="17.33203125" customWidth="1"/>
    <col min="4619" max="4619" width="2.109375" customWidth="1"/>
    <col min="4620" max="4620" width="4.5546875" customWidth="1"/>
    <col min="4621" max="4621" width="11.44140625" customWidth="1"/>
    <col min="4865" max="4865" width="33.77734375" customWidth="1"/>
    <col min="4866" max="4866" width="12.33203125" customWidth="1"/>
    <col min="4867" max="4867" width="4" customWidth="1"/>
    <col min="4868" max="4868" width="11" customWidth="1"/>
    <col min="4869" max="4869" width="3.109375" customWidth="1"/>
    <col min="4870" max="4870" width="17.33203125" customWidth="1"/>
    <col min="4871" max="4871" width="13.21875" customWidth="1"/>
    <col min="4872" max="4872" width="3.109375" customWidth="1"/>
    <col min="4873" max="4873" width="12.88671875" customWidth="1"/>
    <col min="4874" max="4874" width="17.33203125" customWidth="1"/>
    <col min="4875" max="4875" width="2.109375" customWidth="1"/>
    <col min="4876" max="4876" width="4.5546875" customWidth="1"/>
    <col min="4877" max="4877" width="11.44140625" customWidth="1"/>
    <col min="5121" max="5121" width="33.77734375" customWidth="1"/>
    <col min="5122" max="5122" width="12.33203125" customWidth="1"/>
    <col min="5123" max="5123" width="4" customWidth="1"/>
    <col min="5124" max="5124" width="11" customWidth="1"/>
    <col min="5125" max="5125" width="3.109375" customWidth="1"/>
    <col min="5126" max="5126" width="17.33203125" customWidth="1"/>
    <col min="5127" max="5127" width="13.21875" customWidth="1"/>
    <col min="5128" max="5128" width="3.109375" customWidth="1"/>
    <col min="5129" max="5129" width="12.88671875" customWidth="1"/>
    <col min="5130" max="5130" width="17.33203125" customWidth="1"/>
    <col min="5131" max="5131" width="2.109375" customWidth="1"/>
    <col min="5132" max="5132" width="4.5546875" customWidth="1"/>
    <col min="5133" max="5133" width="11.44140625" customWidth="1"/>
    <col min="5377" max="5377" width="33.77734375" customWidth="1"/>
    <col min="5378" max="5378" width="12.33203125" customWidth="1"/>
    <col min="5379" max="5379" width="4" customWidth="1"/>
    <col min="5380" max="5380" width="11" customWidth="1"/>
    <col min="5381" max="5381" width="3.109375" customWidth="1"/>
    <col min="5382" max="5382" width="17.33203125" customWidth="1"/>
    <col min="5383" max="5383" width="13.21875" customWidth="1"/>
    <col min="5384" max="5384" width="3.109375" customWidth="1"/>
    <col min="5385" max="5385" width="12.88671875" customWidth="1"/>
    <col min="5386" max="5386" width="17.33203125" customWidth="1"/>
    <col min="5387" max="5387" width="2.109375" customWidth="1"/>
    <col min="5388" max="5388" width="4.5546875" customWidth="1"/>
    <col min="5389" max="5389" width="11.44140625" customWidth="1"/>
    <col min="5633" max="5633" width="33.77734375" customWidth="1"/>
    <col min="5634" max="5634" width="12.33203125" customWidth="1"/>
    <col min="5635" max="5635" width="4" customWidth="1"/>
    <col min="5636" max="5636" width="11" customWidth="1"/>
    <col min="5637" max="5637" width="3.109375" customWidth="1"/>
    <col min="5638" max="5638" width="17.33203125" customWidth="1"/>
    <col min="5639" max="5639" width="13.21875" customWidth="1"/>
    <col min="5640" max="5640" width="3.109375" customWidth="1"/>
    <col min="5641" max="5641" width="12.88671875" customWidth="1"/>
    <col min="5642" max="5642" width="17.33203125" customWidth="1"/>
    <col min="5643" max="5643" width="2.109375" customWidth="1"/>
    <col min="5644" max="5644" width="4.5546875" customWidth="1"/>
    <col min="5645" max="5645" width="11.44140625" customWidth="1"/>
    <col min="5889" max="5889" width="33.77734375" customWidth="1"/>
    <col min="5890" max="5890" width="12.33203125" customWidth="1"/>
    <col min="5891" max="5891" width="4" customWidth="1"/>
    <col min="5892" max="5892" width="11" customWidth="1"/>
    <col min="5893" max="5893" width="3.109375" customWidth="1"/>
    <col min="5894" max="5894" width="17.33203125" customWidth="1"/>
    <col min="5895" max="5895" width="13.21875" customWidth="1"/>
    <col min="5896" max="5896" width="3.109375" customWidth="1"/>
    <col min="5897" max="5897" width="12.88671875" customWidth="1"/>
    <col min="5898" max="5898" width="17.33203125" customWidth="1"/>
    <col min="5899" max="5899" width="2.109375" customWidth="1"/>
    <col min="5900" max="5900" width="4.5546875" customWidth="1"/>
    <col min="5901" max="5901" width="11.44140625" customWidth="1"/>
    <col min="6145" max="6145" width="33.77734375" customWidth="1"/>
    <col min="6146" max="6146" width="12.33203125" customWidth="1"/>
    <col min="6147" max="6147" width="4" customWidth="1"/>
    <col min="6148" max="6148" width="11" customWidth="1"/>
    <col min="6149" max="6149" width="3.109375" customWidth="1"/>
    <col min="6150" max="6150" width="17.33203125" customWidth="1"/>
    <col min="6151" max="6151" width="13.21875" customWidth="1"/>
    <col min="6152" max="6152" width="3.109375" customWidth="1"/>
    <col min="6153" max="6153" width="12.88671875" customWidth="1"/>
    <col min="6154" max="6154" width="17.33203125" customWidth="1"/>
    <col min="6155" max="6155" width="2.109375" customWidth="1"/>
    <col min="6156" max="6156" width="4.5546875" customWidth="1"/>
    <col min="6157" max="6157" width="11.44140625" customWidth="1"/>
    <col min="6401" max="6401" width="33.77734375" customWidth="1"/>
    <col min="6402" max="6402" width="12.33203125" customWidth="1"/>
    <col min="6403" max="6403" width="4" customWidth="1"/>
    <col min="6404" max="6404" width="11" customWidth="1"/>
    <col min="6405" max="6405" width="3.109375" customWidth="1"/>
    <col min="6406" max="6406" width="17.33203125" customWidth="1"/>
    <col min="6407" max="6407" width="13.21875" customWidth="1"/>
    <col min="6408" max="6408" width="3.109375" customWidth="1"/>
    <col min="6409" max="6409" width="12.88671875" customWidth="1"/>
    <col min="6410" max="6410" width="17.33203125" customWidth="1"/>
    <col min="6411" max="6411" width="2.109375" customWidth="1"/>
    <col min="6412" max="6412" width="4.5546875" customWidth="1"/>
    <col min="6413" max="6413" width="11.44140625" customWidth="1"/>
    <col min="6657" max="6657" width="33.77734375" customWidth="1"/>
    <col min="6658" max="6658" width="12.33203125" customWidth="1"/>
    <col min="6659" max="6659" width="4" customWidth="1"/>
    <col min="6660" max="6660" width="11" customWidth="1"/>
    <col min="6661" max="6661" width="3.109375" customWidth="1"/>
    <col min="6662" max="6662" width="17.33203125" customWidth="1"/>
    <col min="6663" max="6663" width="13.21875" customWidth="1"/>
    <col min="6664" max="6664" width="3.109375" customWidth="1"/>
    <col min="6665" max="6665" width="12.88671875" customWidth="1"/>
    <col min="6666" max="6666" width="17.33203125" customWidth="1"/>
    <col min="6667" max="6667" width="2.109375" customWidth="1"/>
    <col min="6668" max="6668" width="4.5546875" customWidth="1"/>
    <col min="6669" max="6669" width="11.44140625" customWidth="1"/>
    <col min="6913" max="6913" width="33.77734375" customWidth="1"/>
    <col min="6914" max="6914" width="12.33203125" customWidth="1"/>
    <col min="6915" max="6915" width="4" customWidth="1"/>
    <col min="6916" max="6916" width="11" customWidth="1"/>
    <col min="6917" max="6917" width="3.109375" customWidth="1"/>
    <col min="6918" max="6918" width="17.33203125" customWidth="1"/>
    <col min="6919" max="6919" width="13.21875" customWidth="1"/>
    <col min="6920" max="6920" width="3.109375" customWidth="1"/>
    <col min="6921" max="6921" width="12.88671875" customWidth="1"/>
    <col min="6922" max="6922" width="17.33203125" customWidth="1"/>
    <col min="6923" max="6923" width="2.109375" customWidth="1"/>
    <col min="6924" max="6924" width="4.5546875" customWidth="1"/>
    <col min="6925" max="6925" width="11.44140625" customWidth="1"/>
    <col min="7169" max="7169" width="33.77734375" customWidth="1"/>
    <col min="7170" max="7170" width="12.33203125" customWidth="1"/>
    <col min="7171" max="7171" width="4" customWidth="1"/>
    <col min="7172" max="7172" width="11" customWidth="1"/>
    <col min="7173" max="7173" width="3.109375" customWidth="1"/>
    <col min="7174" max="7174" width="17.33203125" customWidth="1"/>
    <col min="7175" max="7175" width="13.21875" customWidth="1"/>
    <col min="7176" max="7176" width="3.109375" customWidth="1"/>
    <col min="7177" max="7177" width="12.88671875" customWidth="1"/>
    <col min="7178" max="7178" width="17.33203125" customWidth="1"/>
    <col min="7179" max="7179" width="2.109375" customWidth="1"/>
    <col min="7180" max="7180" width="4.5546875" customWidth="1"/>
    <col min="7181" max="7181" width="11.44140625" customWidth="1"/>
    <col min="7425" max="7425" width="33.77734375" customWidth="1"/>
    <col min="7426" max="7426" width="12.33203125" customWidth="1"/>
    <col min="7427" max="7427" width="4" customWidth="1"/>
    <col min="7428" max="7428" width="11" customWidth="1"/>
    <col min="7429" max="7429" width="3.109375" customWidth="1"/>
    <col min="7430" max="7430" width="17.33203125" customWidth="1"/>
    <col min="7431" max="7431" width="13.21875" customWidth="1"/>
    <col min="7432" max="7432" width="3.109375" customWidth="1"/>
    <col min="7433" max="7433" width="12.88671875" customWidth="1"/>
    <col min="7434" max="7434" width="17.33203125" customWidth="1"/>
    <col min="7435" max="7435" width="2.109375" customWidth="1"/>
    <col min="7436" max="7436" width="4.5546875" customWidth="1"/>
    <col min="7437" max="7437" width="11.44140625" customWidth="1"/>
    <col min="7681" max="7681" width="33.77734375" customWidth="1"/>
    <col min="7682" max="7682" width="12.33203125" customWidth="1"/>
    <col min="7683" max="7683" width="4" customWidth="1"/>
    <col min="7684" max="7684" width="11" customWidth="1"/>
    <col min="7685" max="7685" width="3.109375" customWidth="1"/>
    <col min="7686" max="7686" width="17.33203125" customWidth="1"/>
    <col min="7687" max="7687" width="13.21875" customWidth="1"/>
    <col min="7688" max="7688" width="3.109375" customWidth="1"/>
    <col min="7689" max="7689" width="12.88671875" customWidth="1"/>
    <col min="7690" max="7690" width="17.33203125" customWidth="1"/>
    <col min="7691" max="7691" width="2.109375" customWidth="1"/>
    <col min="7692" max="7692" width="4.5546875" customWidth="1"/>
    <col min="7693" max="7693" width="11.44140625" customWidth="1"/>
    <col min="7937" max="7937" width="33.77734375" customWidth="1"/>
    <col min="7938" max="7938" width="12.33203125" customWidth="1"/>
    <col min="7939" max="7939" width="4" customWidth="1"/>
    <col min="7940" max="7940" width="11" customWidth="1"/>
    <col min="7941" max="7941" width="3.109375" customWidth="1"/>
    <col min="7942" max="7942" width="17.33203125" customWidth="1"/>
    <col min="7943" max="7943" width="13.21875" customWidth="1"/>
    <col min="7944" max="7944" width="3.109375" customWidth="1"/>
    <col min="7945" max="7945" width="12.88671875" customWidth="1"/>
    <col min="7946" max="7946" width="17.33203125" customWidth="1"/>
    <col min="7947" max="7947" width="2.109375" customWidth="1"/>
    <col min="7948" max="7948" width="4.5546875" customWidth="1"/>
    <col min="7949" max="7949" width="11.44140625" customWidth="1"/>
    <col min="8193" max="8193" width="33.77734375" customWidth="1"/>
    <col min="8194" max="8194" width="12.33203125" customWidth="1"/>
    <col min="8195" max="8195" width="4" customWidth="1"/>
    <col min="8196" max="8196" width="11" customWidth="1"/>
    <col min="8197" max="8197" width="3.109375" customWidth="1"/>
    <col min="8198" max="8198" width="17.33203125" customWidth="1"/>
    <col min="8199" max="8199" width="13.21875" customWidth="1"/>
    <col min="8200" max="8200" width="3.109375" customWidth="1"/>
    <col min="8201" max="8201" width="12.88671875" customWidth="1"/>
    <col min="8202" max="8202" width="17.33203125" customWidth="1"/>
    <col min="8203" max="8203" width="2.109375" customWidth="1"/>
    <col min="8204" max="8204" width="4.5546875" customWidth="1"/>
    <col min="8205" max="8205" width="11.44140625" customWidth="1"/>
    <col min="8449" max="8449" width="33.77734375" customWidth="1"/>
    <col min="8450" max="8450" width="12.33203125" customWidth="1"/>
    <col min="8451" max="8451" width="4" customWidth="1"/>
    <col min="8452" max="8452" width="11" customWidth="1"/>
    <col min="8453" max="8453" width="3.109375" customWidth="1"/>
    <col min="8454" max="8454" width="17.33203125" customWidth="1"/>
    <col min="8455" max="8455" width="13.21875" customWidth="1"/>
    <col min="8456" max="8456" width="3.109375" customWidth="1"/>
    <col min="8457" max="8457" width="12.88671875" customWidth="1"/>
    <col min="8458" max="8458" width="17.33203125" customWidth="1"/>
    <col min="8459" max="8459" width="2.109375" customWidth="1"/>
    <col min="8460" max="8460" width="4.5546875" customWidth="1"/>
    <col min="8461" max="8461" width="11.44140625" customWidth="1"/>
    <col min="8705" max="8705" width="33.77734375" customWidth="1"/>
    <col min="8706" max="8706" width="12.33203125" customWidth="1"/>
    <col min="8707" max="8707" width="4" customWidth="1"/>
    <col min="8708" max="8708" width="11" customWidth="1"/>
    <col min="8709" max="8709" width="3.109375" customWidth="1"/>
    <col min="8710" max="8710" width="17.33203125" customWidth="1"/>
    <col min="8711" max="8711" width="13.21875" customWidth="1"/>
    <col min="8712" max="8712" width="3.109375" customWidth="1"/>
    <col min="8713" max="8713" width="12.88671875" customWidth="1"/>
    <col min="8714" max="8714" width="17.33203125" customWidth="1"/>
    <col min="8715" max="8715" width="2.109375" customWidth="1"/>
    <col min="8716" max="8716" width="4.5546875" customWidth="1"/>
    <col min="8717" max="8717" width="11.44140625" customWidth="1"/>
    <col min="8961" max="8961" width="33.77734375" customWidth="1"/>
    <col min="8962" max="8962" width="12.33203125" customWidth="1"/>
    <col min="8963" max="8963" width="4" customWidth="1"/>
    <col min="8964" max="8964" width="11" customWidth="1"/>
    <col min="8965" max="8965" width="3.109375" customWidth="1"/>
    <col min="8966" max="8966" width="17.33203125" customWidth="1"/>
    <col min="8967" max="8967" width="13.21875" customWidth="1"/>
    <col min="8968" max="8968" width="3.109375" customWidth="1"/>
    <col min="8969" max="8969" width="12.88671875" customWidth="1"/>
    <col min="8970" max="8970" width="17.33203125" customWidth="1"/>
    <col min="8971" max="8971" width="2.109375" customWidth="1"/>
    <col min="8972" max="8972" width="4.5546875" customWidth="1"/>
    <col min="8973" max="8973" width="11.44140625" customWidth="1"/>
    <col min="9217" max="9217" width="33.77734375" customWidth="1"/>
    <col min="9218" max="9218" width="12.33203125" customWidth="1"/>
    <col min="9219" max="9219" width="4" customWidth="1"/>
    <col min="9220" max="9220" width="11" customWidth="1"/>
    <col min="9221" max="9221" width="3.109375" customWidth="1"/>
    <col min="9222" max="9222" width="17.33203125" customWidth="1"/>
    <col min="9223" max="9223" width="13.21875" customWidth="1"/>
    <col min="9224" max="9224" width="3.109375" customWidth="1"/>
    <col min="9225" max="9225" width="12.88671875" customWidth="1"/>
    <col min="9226" max="9226" width="17.33203125" customWidth="1"/>
    <col min="9227" max="9227" width="2.109375" customWidth="1"/>
    <col min="9228" max="9228" width="4.5546875" customWidth="1"/>
    <col min="9229" max="9229" width="11.44140625" customWidth="1"/>
    <col min="9473" max="9473" width="33.77734375" customWidth="1"/>
    <col min="9474" max="9474" width="12.33203125" customWidth="1"/>
    <col min="9475" max="9475" width="4" customWidth="1"/>
    <col min="9476" max="9476" width="11" customWidth="1"/>
    <col min="9477" max="9477" width="3.109375" customWidth="1"/>
    <col min="9478" max="9478" width="17.33203125" customWidth="1"/>
    <col min="9479" max="9479" width="13.21875" customWidth="1"/>
    <col min="9480" max="9480" width="3.109375" customWidth="1"/>
    <col min="9481" max="9481" width="12.88671875" customWidth="1"/>
    <col min="9482" max="9482" width="17.33203125" customWidth="1"/>
    <col min="9483" max="9483" width="2.109375" customWidth="1"/>
    <col min="9484" max="9484" width="4.5546875" customWidth="1"/>
    <col min="9485" max="9485" width="11.44140625" customWidth="1"/>
    <col min="9729" max="9729" width="33.77734375" customWidth="1"/>
    <col min="9730" max="9730" width="12.33203125" customWidth="1"/>
    <col min="9731" max="9731" width="4" customWidth="1"/>
    <col min="9732" max="9732" width="11" customWidth="1"/>
    <col min="9733" max="9733" width="3.109375" customWidth="1"/>
    <col min="9734" max="9734" width="17.33203125" customWidth="1"/>
    <col min="9735" max="9735" width="13.21875" customWidth="1"/>
    <col min="9736" max="9736" width="3.109375" customWidth="1"/>
    <col min="9737" max="9737" width="12.88671875" customWidth="1"/>
    <col min="9738" max="9738" width="17.33203125" customWidth="1"/>
    <col min="9739" max="9739" width="2.109375" customWidth="1"/>
    <col min="9740" max="9740" width="4.5546875" customWidth="1"/>
    <col min="9741" max="9741" width="11.44140625" customWidth="1"/>
    <col min="9985" max="9985" width="33.77734375" customWidth="1"/>
    <col min="9986" max="9986" width="12.33203125" customWidth="1"/>
    <col min="9987" max="9987" width="4" customWidth="1"/>
    <col min="9988" max="9988" width="11" customWidth="1"/>
    <col min="9989" max="9989" width="3.109375" customWidth="1"/>
    <col min="9990" max="9990" width="17.33203125" customWidth="1"/>
    <col min="9991" max="9991" width="13.21875" customWidth="1"/>
    <col min="9992" max="9992" width="3.109375" customWidth="1"/>
    <col min="9993" max="9993" width="12.88671875" customWidth="1"/>
    <col min="9994" max="9994" width="17.33203125" customWidth="1"/>
    <col min="9995" max="9995" width="2.109375" customWidth="1"/>
    <col min="9996" max="9996" width="4.5546875" customWidth="1"/>
    <col min="9997" max="9997" width="11.44140625" customWidth="1"/>
    <col min="10241" max="10241" width="33.77734375" customWidth="1"/>
    <col min="10242" max="10242" width="12.33203125" customWidth="1"/>
    <col min="10243" max="10243" width="4" customWidth="1"/>
    <col min="10244" max="10244" width="11" customWidth="1"/>
    <col min="10245" max="10245" width="3.109375" customWidth="1"/>
    <col min="10246" max="10246" width="17.33203125" customWidth="1"/>
    <col min="10247" max="10247" width="13.21875" customWidth="1"/>
    <col min="10248" max="10248" width="3.109375" customWidth="1"/>
    <col min="10249" max="10249" width="12.88671875" customWidth="1"/>
    <col min="10250" max="10250" width="17.33203125" customWidth="1"/>
    <col min="10251" max="10251" width="2.109375" customWidth="1"/>
    <col min="10252" max="10252" width="4.5546875" customWidth="1"/>
    <col min="10253" max="10253" width="11.44140625" customWidth="1"/>
    <col min="10497" max="10497" width="33.77734375" customWidth="1"/>
    <col min="10498" max="10498" width="12.33203125" customWidth="1"/>
    <col min="10499" max="10499" width="4" customWidth="1"/>
    <col min="10500" max="10500" width="11" customWidth="1"/>
    <col min="10501" max="10501" width="3.109375" customWidth="1"/>
    <col min="10502" max="10502" width="17.33203125" customWidth="1"/>
    <col min="10503" max="10503" width="13.21875" customWidth="1"/>
    <col min="10504" max="10504" width="3.109375" customWidth="1"/>
    <col min="10505" max="10505" width="12.88671875" customWidth="1"/>
    <col min="10506" max="10506" width="17.33203125" customWidth="1"/>
    <col min="10507" max="10507" width="2.109375" customWidth="1"/>
    <col min="10508" max="10508" width="4.5546875" customWidth="1"/>
    <col min="10509" max="10509" width="11.44140625" customWidth="1"/>
    <col min="10753" max="10753" width="33.77734375" customWidth="1"/>
    <col min="10754" max="10754" width="12.33203125" customWidth="1"/>
    <col min="10755" max="10755" width="4" customWidth="1"/>
    <col min="10756" max="10756" width="11" customWidth="1"/>
    <col min="10757" max="10757" width="3.109375" customWidth="1"/>
    <col min="10758" max="10758" width="17.33203125" customWidth="1"/>
    <col min="10759" max="10759" width="13.21875" customWidth="1"/>
    <col min="10760" max="10760" width="3.109375" customWidth="1"/>
    <col min="10761" max="10761" width="12.88671875" customWidth="1"/>
    <col min="10762" max="10762" width="17.33203125" customWidth="1"/>
    <col min="10763" max="10763" width="2.109375" customWidth="1"/>
    <col min="10764" max="10764" width="4.5546875" customWidth="1"/>
    <col min="10765" max="10765" width="11.44140625" customWidth="1"/>
    <col min="11009" max="11009" width="33.77734375" customWidth="1"/>
    <col min="11010" max="11010" width="12.33203125" customWidth="1"/>
    <col min="11011" max="11011" width="4" customWidth="1"/>
    <col min="11012" max="11012" width="11" customWidth="1"/>
    <col min="11013" max="11013" width="3.109375" customWidth="1"/>
    <col min="11014" max="11014" width="17.33203125" customWidth="1"/>
    <col min="11015" max="11015" width="13.21875" customWidth="1"/>
    <col min="11016" max="11016" width="3.109375" customWidth="1"/>
    <col min="11017" max="11017" width="12.88671875" customWidth="1"/>
    <col min="11018" max="11018" width="17.33203125" customWidth="1"/>
    <col min="11019" max="11019" width="2.109375" customWidth="1"/>
    <col min="11020" max="11020" width="4.5546875" customWidth="1"/>
    <col min="11021" max="11021" width="11.44140625" customWidth="1"/>
    <col min="11265" max="11265" width="33.77734375" customWidth="1"/>
    <col min="11266" max="11266" width="12.33203125" customWidth="1"/>
    <col min="11267" max="11267" width="4" customWidth="1"/>
    <col min="11268" max="11268" width="11" customWidth="1"/>
    <col min="11269" max="11269" width="3.109375" customWidth="1"/>
    <col min="11270" max="11270" width="17.33203125" customWidth="1"/>
    <col min="11271" max="11271" width="13.21875" customWidth="1"/>
    <col min="11272" max="11272" width="3.109375" customWidth="1"/>
    <col min="11273" max="11273" width="12.88671875" customWidth="1"/>
    <col min="11274" max="11274" width="17.33203125" customWidth="1"/>
    <col min="11275" max="11275" width="2.109375" customWidth="1"/>
    <col min="11276" max="11276" width="4.5546875" customWidth="1"/>
    <col min="11277" max="11277" width="11.44140625" customWidth="1"/>
    <col min="11521" max="11521" width="33.77734375" customWidth="1"/>
    <col min="11522" max="11522" width="12.33203125" customWidth="1"/>
    <col min="11523" max="11523" width="4" customWidth="1"/>
    <col min="11524" max="11524" width="11" customWidth="1"/>
    <col min="11525" max="11525" width="3.109375" customWidth="1"/>
    <col min="11526" max="11526" width="17.33203125" customWidth="1"/>
    <col min="11527" max="11527" width="13.21875" customWidth="1"/>
    <col min="11528" max="11528" width="3.109375" customWidth="1"/>
    <col min="11529" max="11529" width="12.88671875" customWidth="1"/>
    <col min="11530" max="11530" width="17.33203125" customWidth="1"/>
    <col min="11531" max="11531" width="2.109375" customWidth="1"/>
    <col min="11532" max="11532" width="4.5546875" customWidth="1"/>
    <col min="11533" max="11533" width="11.44140625" customWidth="1"/>
    <col min="11777" max="11777" width="33.77734375" customWidth="1"/>
    <col min="11778" max="11778" width="12.33203125" customWidth="1"/>
    <col min="11779" max="11779" width="4" customWidth="1"/>
    <col min="11780" max="11780" width="11" customWidth="1"/>
    <col min="11781" max="11781" width="3.109375" customWidth="1"/>
    <col min="11782" max="11782" width="17.33203125" customWidth="1"/>
    <col min="11783" max="11783" width="13.21875" customWidth="1"/>
    <col min="11784" max="11784" width="3.109375" customWidth="1"/>
    <col min="11785" max="11785" width="12.88671875" customWidth="1"/>
    <col min="11786" max="11786" width="17.33203125" customWidth="1"/>
    <col min="11787" max="11787" width="2.109375" customWidth="1"/>
    <col min="11788" max="11788" width="4.5546875" customWidth="1"/>
    <col min="11789" max="11789" width="11.44140625" customWidth="1"/>
    <col min="12033" max="12033" width="33.77734375" customWidth="1"/>
    <col min="12034" max="12034" width="12.33203125" customWidth="1"/>
    <col min="12035" max="12035" width="4" customWidth="1"/>
    <col min="12036" max="12036" width="11" customWidth="1"/>
    <col min="12037" max="12037" width="3.109375" customWidth="1"/>
    <col min="12038" max="12038" width="17.33203125" customWidth="1"/>
    <col min="12039" max="12039" width="13.21875" customWidth="1"/>
    <col min="12040" max="12040" width="3.109375" customWidth="1"/>
    <col min="12041" max="12041" width="12.88671875" customWidth="1"/>
    <col min="12042" max="12042" width="17.33203125" customWidth="1"/>
    <col min="12043" max="12043" width="2.109375" customWidth="1"/>
    <col min="12044" max="12044" width="4.5546875" customWidth="1"/>
    <col min="12045" max="12045" width="11.44140625" customWidth="1"/>
    <col min="12289" max="12289" width="33.77734375" customWidth="1"/>
    <col min="12290" max="12290" width="12.33203125" customWidth="1"/>
    <col min="12291" max="12291" width="4" customWidth="1"/>
    <col min="12292" max="12292" width="11" customWidth="1"/>
    <col min="12293" max="12293" width="3.109375" customWidth="1"/>
    <col min="12294" max="12294" width="17.33203125" customWidth="1"/>
    <col min="12295" max="12295" width="13.21875" customWidth="1"/>
    <col min="12296" max="12296" width="3.109375" customWidth="1"/>
    <col min="12297" max="12297" width="12.88671875" customWidth="1"/>
    <col min="12298" max="12298" width="17.33203125" customWidth="1"/>
    <col min="12299" max="12299" width="2.109375" customWidth="1"/>
    <col min="12300" max="12300" width="4.5546875" customWidth="1"/>
    <col min="12301" max="12301" width="11.44140625" customWidth="1"/>
    <col min="12545" max="12545" width="33.77734375" customWidth="1"/>
    <col min="12546" max="12546" width="12.33203125" customWidth="1"/>
    <col min="12547" max="12547" width="4" customWidth="1"/>
    <col min="12548" max="12548" width="11" customWidth="1"/>
    <col min="12549" max="12549" width="3.109375" customWidth="1"/>
    <col min="12550" max="12550" width="17.33203125" customWidth="1"/>
    <col min="12551" max="12551" width="13.21875" customWidth="1"/>
    <col min="12552" max="12552" width="3.109375" customWidth="1"/>
    <col min="12553" max="12553" width="12.88671875" customWidth="1"/>
    <col min="12554" max="12554" width="17.33203125" customWidth="1"/>
    <col min="12555" max="12555" width="2.109375" customWidth="1"/>
    <col min="12556" max="12556" width="4.5546875" customWidth="1"/>
    <col min="12557" max="12557" width="11.44140625" customWidth="1"/>
    <col min="12801" max="12801" width="33.77734375" customWidth="1"/>
    <col min="12802" max="12802" width="12.33203125" customWidth="1"/>
    <col min="12803" max="12803" width="4" customWidth="1"/>
    <col min="12804" max="12804" width="11" customWidth="1"/>
    <col min="12805" max="12805" width="3.109375" customWidth="1"/>
    <col min="12806" max="12806" width="17.33203125" customWidth="1"/>
    <col min="12807" max="12807" width="13.21875" customWidth="1"/>
    <col min="12808" max="12808" width="3.109375" customWidth="1"/>
    <col min="12809" max="12809" width="12.88671875" customWidth="1"/>
    <col min="12810" max="12810" width="17.33203125" customWidth="1"/>
    <col min="12811" max="12811" width="2.109375" customWidth="1"/>
    <col min="12812" max="12812" width="4.5546875" customWidth="1"/>
    <col min="12813" max="12813" width="11.44140625" customWidth="1"/>
    <col min="13057" max="13057" width="33.77734375" customWidth="1"/>
    <col min="13058" max="13058" width="12.33203125" customWidth="1"/>
    <col min="13059" max="13059" width="4" customWidth="1"/>
    <col min="13060" max="13060" width="11" customWidth="1"/>
    <col min="13061" max="13061" width="3.109375" customWidth="1"/>
    <col min="13062" max="13062" width="17.33203125" customWidth="1"/>
    <col min="13063" max="13063" width="13.21875" customWidth="1"/>
    <col min="13064" max="13064" width="3.109375" customWidth="1"/>
    <col min="13065" max="13065" width="12.88671875" customWidth="1"/>
    <col min="13066" max="13066" width="17.33203125" customWidth="1"/>
    <col min="13067" max="13067" width="2.109375" customWidth="1"/>
    <col min="13068" max="13068" width="4.5546875" customWidth="1"/>
    <col min="13069" max="13069" width="11.44140625" customWidth="1"/>
    <col min="13313" max="13313" width="33.77734375" customWidth="1"/>
    <col min="13314" max="13314" width="12.33203125" customWidth="1"/>
    <col min="13315" max="13315" width="4" customWidth="1"/>
    <col min="13316" max="13316" width="11" customWidth="1"/>
    <col min="13317" max="13317" width="3.109375" customWidth="1"/>
    <col min="13318" max="13318" width="17.33203125" customWidth="1"/>
    <col min="13319" max="13319" width="13.21875" customWidth="1"/>
    <col min="13320" max="13320" width="3.109375" customWidth="1"/>
    <col min="13321" max="13321" width="12.88671875" customWidth="1"/>
    <col min="13322" max="13322" width="17.33203125" customWidth="1"/>
    <col min="13323" max="13323" width="2.109375" customWidth="1"/>
    <col min="13324" max="13324" width="4.5546875" customWidth="1"/>
    <col min="13325" max="13325" width="11.44140625" customWidth="1"/>
    <col min="13569" max="13569" width="33.77734375" customWidth="1"/>
    <col min="13570" max="13570" width="12.33203125" customWidth="1"/>
    <col min="13571" max="13571" width="4" customWidth="1"/>
    <col min="13572" max="13572" width="11" customWidth="1"/>
    <col min="13573" max="13573" width="3.109375" customWidth="1"/>
    <col min="13574" max="13574" width="17.33203125" customWidth="1"/>
    <col min="13575" max="13575" width="13.21875" customWidth="1"/>
    <col min="13576" max="13576" width="3.109375" customWidth="1"/>
    <col min="13577" max="13577" width="12.88671875" customWidth="1"/>
    <col min="13578" max="13578" width="17.33203125" customWidth="1"/>
    <col min="13579" max="13579" width="2.109375" customWidth="1"/>
    <col min="13580" max="13580" width="4.5546875" customWidth="1"/>
    <col min="13581" max="13581" width="11.44140625" customWidth="1"/>
    <col min="13825" max="13825" width="33.77734375" customWidth="1"/>
    <col min="13826" max="13826" width="12.33203125" customWidth="1"/>
    <col min="13827" max="13827" width="4" customWidth="1"/>
    <col min="13828" max="13828" width="11" customWidth="1"/>
    <col min="13829" max="13829" width="3.109375" customWidth="1"/>
    <col min="13830" max="13830" width="17.33203125" customWidth="1"/>
    <col min="13831" max="13831" width="13.21875" customWidth="1"/>
    <col min="13832" max="13832" width="3.109375" customWidth="1"/>
    <col min="13833" max="13833" width="12.88671875" customWidth="1"/>
    <col min="13834" max="13834" width="17.33203125" customWidth="1"/>
    <col min="13835" max="13835" width="2.109375" customWidth="1"/>
    <col min="13836" max="13836" width="4.5546875" customWidth="1"/>
    <col min="13837" max="13837" width="11.44140625" customWidth="1"/>
    <col min="14081" max="14081" width="33.77734375" customWidth="1"/>
    <col min="14082" max="14082" width="12.33203125" customWidth="1"/>
    <col min="14083" max="14083" width="4" customWidth="1"/>
    <col min="14084" max="14084" width="11" customWidth="1"/>
    <col min="14085" max="14085" width="3.109375" customWidth="1"/>
    <col min="14086" max="14086" width="17.33203125" customWidth="1"/>
    <col min="14087" max="14087" width="13.21875" customWidth="1"/>
    <col min="14088" max="14088" width="3.109375" customWidth="1"/>
    <col min="14089" max="14089" width="12.88671875" customWidth="1"/>
    <col min="14090" max="14090" width="17.33203125" customWidth="1"/>
    <col min="14091" max="14091" width="2.109375" customWidth="1"/>
    <col min="14092" max="14092" width="4.5546875" customWidth="1"/>
    <col min="14093" max="14093" width="11.44140625" customWidth="1"/>
    <col min="14337" max="14337" width="33.77734375" customWidth="1"/>
    <col min="14338" max="14338" width="12.33203125" customWidth="1"/>
    <col min="14339" max="14339" width="4" customWidth="1"/>
    <col min="14340" max="14340" width="11" customWidth="1"/>
    <col min="14341" max="14341" width="3.109375" customWidth="1"/>
    <col min="14342" max="14342" width="17.33203125" customWidth="1"/>
    <col min="14343" max="14343" width="13.21875" customWidth="1"/>
    <col min="14344" max="14344" width="3.109375" customWidth="1"/>
    <col min="14345" max="14345" width="12.88671875" customWidth="1"/>
    <col min="14346" max="14346" width="17.33203125" customWidth="1"/>
    <col min="14347" max="14347" width="2.109375" customWidth="1"/>
    <col min="14348" max="14348" width="4.5546875" customWidth="1"/>
    <col min="14349" max="14349" width="11.44140625" customWidth="1"/>
    <col min="14593" max="14593" width="33.77734375" customWidth="1"/>
    <col min="14594" max="14594" width="12.33203125" customWidth="1"/>
    <col min="14595" max="14595" width="4" customWidth="1"/>
    <col min="14596" max="14596" width="11" customWidth="1"/>
    <col min="14597" max="14597" width="3.109375" customWidth="1"/>
    <col min="14598" max="14598" width="17.33203125" customWidth="1"/>
    <col min="14599" max="14599" width="13.21875" customWidth="1"/>
    <col min="14600" max="14600" width="3.109375" customWidth="1"/>
    <col min="14601" max="14601" width="12.88671875" customWidth="1"/>
    <col min="14602" max="14602" width="17.33203125" customWidth="1"/>
    <col min="14603" max="14603" width="2.109375" customWidth="1"/>
    <col min="14604" max="14604" width="4.5546875" customWidth="1"/>
    <col min="14605" max="14605" width="11.44140625" customWidth="1"/>
    <col min="14849" max="14849" width="33.77734375" customWidth="1"/>
    <col min="14850" max="14850" width="12.33203125" customWidth="1"/>
    <col min="14851" max="14851" width="4" customWidth="1"/>
    <col min="14852" max="14852" width="11" customWidth="1"/>
    <col min="14853" max="14853" width="3.109375" customWidth="1"/>
    <col min="14854" max="14854" width="17.33203125" customWidth="1"/>
    <col min="14855" max="14855" width="13.21875" customWidth="1"/>
    <col min="14856" max="14856" width="3.109375" customWidth="1"/>
    <col min="14857" max="14857" width="12.88671875" customWidth="1"/>
    <col min="14858" max="14858" width="17.33203125" customWidth="1"/>
    <col min="14859" max="14859" width="2.109375" customWidth="1"/>
    <col min="14860" max="14860" width="4.5546875" customWidth="1"/>
    <col min="14861" max="14861" width="11.44140625" customWidth="1"/>
    <col min="15105" max="15105" width="33.77734375" customWidth="1"/>
    <col min="15106" max="15106" width="12.33203125" customWidth="1"/>
    <col min="15107" max="15107" width="4" customWidth="1"/>
    <col min="15108" max="15108" width="11" customWidth="1"/>
    <col min="15109" max="15109" width="3.109375" customWidth="1"/>
    <col min="15110" max="15110" width="17.33203125" customWidth="1"/>
    <col min="15111" max="15111" width="13.21875" customWidth="1"/>
    <col min="15112" max="15112" width="3.109375" customWidth="1"/>
    <col min="15113" max="15113" width="12.88671875" customWidth="1"/>
    <col min="15114" max="15114" width="17.33203125" customWidth="1"/>
    <col min="15115" max="15115" width="2.109375" customWidth="1"/>
    <col min="15116" max="15116" width="4.5546875" customWidth="1"/>
    <col min="15117" max="15117" width="11.44140625" customWidth="1"/>
    <col min="15361" max="15361" width="33.77734375" customWidth="1"/>
    <col min="15362" max="15362" width="12.33203125" customWidth="1"/>
    <col min="15363" max="15363" width="4" customWidth="1"/>
    <col min="15364" max="15364" width="11" customWidth="1"/>
    <col min="15365" max="15365" width="3.109375" customWidth="1"/>
    <col min="15366" max="15366" width="17.33203125" customWidth="1"/>
    <col min="15367" max="15367" width="13.21875" customWidth="1"/>
    <col min="15368" max="15368" width="3.109375" customWidth="1"/>
    <col min="15369" max="15369" width="12.88671875" customWidth="1"/>
    <col min="15370" max="15370" width="17.33203125" customWidth="1"/>
    <col min="15371" max="15371" width="2.109375" customWidth="1"/>
    <col min="15372" max="15372" width="4.5546875" customWidth="1"/>
    <col min="15373" max="15373" width="11.44140625" customWidth="1"/>
    <col min="15617" max="15617" width="33.77734375" customWidth="1"/>
    <col min="15618" max="15618" width="12.33203125" customWidth="1"/>
    <col min="15619" max="15619" width="4" customWidth="1"/>
    <col min="15620" max="15620" width="11" customWidth="1"/>
    <col min="15621" max="15621" width="3.109375" customWidth="1"/>
    <col min="15622" max="15622" width="17.33203125" customWidth="1"/>
    <col min="15623" max="15623" width="13.21875" customWidth="1"/>
    <col min="15624" max="15624" width="3.109375" customWidth="1"/>
    <col min="15625" max="15625" width="12.88671875" customWidth="1"/>
    <col min="15626" max="15626" width="17.33203125" customWidth="1"/>
    <col min="15627" max="15627" width="2.109375" customWidth="1"/>
    <col min="15628" max="15628" width="4.5546875" customWidth="1"/>
    <col min="15629" max="15629" width="11.44140625" customWidth="1"/>
    <col min="15873" max="15873" width="33.77734375" customWidth="1"/>
    <col min="15874" max="15874" width="12.33203125" customWidth="1"/>
    <col min="15875" max="15875" width="4" customWidth="1"/>
    <col min="15876" max="15876" width="11" customWidth="1"/>
    <col min="15877" max="15877" width="3.109375" customWidth="1"/>
    <col min="15878" max="15878" width="17.33203125" customWidth="1"/>
    <col min="15879" max="15879" width="13.21875" customWidth="1"/>
    <col min="15880" max="15880" width="3.109375" customWidth="1"/>
    <col min="15881" max="15881" width="12.88671875" customWidth="1"/>
    <col min="15882" max="15882" width="17.33203125" customWidth="1"/>
    <col min="15883" max="15883" width="2.109375" customWidth="1"/>
    <col min="15884" max="15884" width="4.5546875" customWidth="1"/>
    <col min="15885" max="15885" width="11.44140625" customWidth="1"/>
    <col min="16129" max="16129" width="33.77734375" customWidth="1"/>
    <col min="16130" max="16130" width="12.33203125" customWidth="1"/>
    <col min="16131" max="16131" width="4" customWidth="1"/>
    <col min="16132" max="16132" width="11" customWidth="1"/>
    <col min="16133" max="16133" width="3.109375" customWidth="1"/>
    <col min="16134" max="16134" width="17.33203125" customWidth="1"/>
    <col min="16135" max="16135" width="13.21875" customWidth="1"/>
    <col min="16136" max="16136" width="3.109375" customWidth="1"/>
    <col min="16137" max="16137" width="12.88671875" customWidth="1"/>
    <col min="16138" max="16138" width="17.33203125" customWidth="1"/>
    <col min="16139" max="16139" width="2.109375" customWidth="1"/>
    <col min="16140" max="16140" width="4.5546875" customWidth="1"/>
    <col min="16141" max="16141" width="11.44140625" customWidth="1"/>
  </cols>
  <sheetData>
    <row r="1" spans="1:13" ht="21" x14ac:dyDescent="0.4">
      <c r="A1" s="1" t="s">
        <v>32</v>
      </c>
      <c r="B1" s="1"/>
      <c r="C1" s="1"/>
      <c r="D1" s="1"/>
      <c r="E1" s="1"/>
      <c r="F1" s="1"/>
      <c r="G1" s="1"/>
      <c r="H1" s="1"/>
      <c r="I1" s="33"/>
      <c r="J1" s="33"/>
      <c r="K1" s="33"/>
      <c r="L1" s="33"/>
      <c r="M1" s="33"/>
    </row>
    <row r="2" spans="1:13" ht="21" x14ac:dyDescent="0.4">
      <c r="A2" s="1" t="s">
        <v>1</v>
      </c>
      <c r="B2" s="1"/>
      <c r="C2" s="1"/>
      <c r="D2" s="1"/>
      <c r="E2" s="1"/>
      <c r="F2" s="1"/>
      <c r="G2" s="1"/>
      <c r="H2" s="1"/>
      <c r="I2" s="33"/>
      <c r="J2" s="33"/>
      <c r="K2" s="33"/>
      <c r="L2" s="33"/>
      <c r="M2" s="33"/>
    </row>
    <row r="3" spans="1:13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7.399999999999999" x14ac:dyDescent="0.3">
      <c r="A4" s="3" t="s">
        <v>50</v>
      </c>
      <c r="B4" s="3"/>
      <c r="C4" s="3"/>
      <c r="D4" s="3"/>
      <c r="E4" s="3"/>
      <c r="F4" s="3"/>
      <c r="G4" s="3"/>
      <c r="H4" s="3"/>
      <c r="I4" s="34"/>
      <c r="J4" s="34"/>
      <c r="K4" s="34"/>
      <c r="L4" s="34"/>
      <c r="M4" s="36"/>
    </row>
    <row r="5" spans="1:13" ht="17.399999999999999" x14ac:dyDescent="0.3">
      <c r="A5" s="3" t="s">
        <v>51</v>
      </c>
      <c r="B5" s="3"/>
      <c r="C5" s="3"/>
      <c r="D5" s="3"/>
      <c r="E5" s="3"/>
      <c r="F5" s="3"/>
      <c r="G5" s="3"/>
      <c r="H5" s="3"/>
      <c r="I5" s="34"/>
      <c r="J5" s="34"/>
      <c r="K5" s="34"/>
      <c r="L5" s="34"/>
      <c r="M5" s="36"/>
    </row>
    <row r="6" spans="1:13" ht="15" x14ac:dyDescent="0.25">
      <c r="A6" s="4" t="s">
        <v>4</v>
      </c>
      <c r="B6" s="4"/>
      <c r="C6" s="4"/>
      <c r="D6" s="4"/>
      <c r="E6" s="4"/>
      <c r="F6" s="4"/>
      <c r="G6" s="4"/>
      <c r="H6" s="4"/>
      <c r="I6" s="35"/>
      <c r="J6" s="35"/>
      <c r="K6" s="35"/>
      <c r="L6" s="35"/>
      <c r="M6" s="36"/>
    </row>
    <row r="7" spans="1:13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5.6" x14ac:dyDescent="0.3">
      <c r="A8" s="39"/>
      <c r="B8" s="41"/>
      <c r="C8" s="40"/>
      <c r="D8" s="7" t="s">
        <v>5</v>
      </c>
      <c r="E8" s="96"/>
      <c r="F8" s="41"/>
      <c r="G8" s="7" t="s">
        <v>5</v>
      </c>
      <c r="H8" s="42"/>
      <c r="I8" s="82"/>
      <c r="M8" s="36"/>
    </row>
    <row r="9" spans="1:13" ht="15.6" x14ac:dyDescent="0.3">
      <c r="A9" s="10" t="s">
        <v>52</v>
      </c>
      <c r="B9" s="11" t="s">
        <v>7</v>
      </c>
      <c r="C9" s="97"/>
      <c r="D9" s="12" t="s">
        <v>8</v>
      </c>
      <c r="E9" s="78"/>
      <c r="F9" s="11" t="s">
        <v>9</v>
      </c>
      <c r="G9" s="12" t="s">
        <v>8</v>
      </c>
      <c r="H9" s="45"/>
      <c r="I9" s="82"/>
      <c r="M9" s="36"/>
    </row>
    <row r="10" spans="1:13" ht="15.6" x14ac:dyDescent="0.3">
      <c r="A10" s="98"/>
      <c r="B10" s="99"/>
      <c r="C10" s="100"/>
      <c r="D10" s="79"/>
      <c r="E10" s="101"/>
      <c r="F10" s="99"/>
      <c r="G10" s="79"/>
      <c r="H10" s="102"/>
      <c r="I10" s="82"/>
      <c r="M10" s="36"/>
    </row>
    <row r="11" spans="1:13" ht="15.6" x14ac:dyDescent="0.3">
      <c r="A11" s="98" t="s">
        <v>53</v>
      </c>
      <c r="B11" s="99"/>
      <c r="C11" s="100"/>
      <c r="D11" s="79"/>
      <c r="E11" s="101"/>
      <c r="F11" s="99"/>
      <c r="G11" s="79"/>
      <c r="H11" s="102"/>
      <c r="I11" s="82"/>
      <c r="M11" s="36"/>
    </row>
    <row r="12" spans="1:13" ht="15.6" x14ac:dyDescent="0.3">
      <c r="A12" s="103" t="s">
        <v>54</v>
      </c>
      <c r="B12" s="104">
        <v>240</v>
      </c>
      <c r="C12" s="86"/>
      <c r="D12" s="105">
        <f>(B12/B$16)*100</f>
        <v>49.586776859504134</v>
      </c>
      <c r="E12" s="106" t="s">
        <v>11</v>
      </c>
      <c r="F12" s="19">
        <v>1089025894</v>
      </c>
      <c r="G12" s="48">
        <f>(F12/F$16)*100</f>
        <v>84.244552056792742</v>
      </c>
      <c r="H12" s="49" t="s">
        <v>11</v>
      </c>
      <c r="I12" s="82"/>
      <c r="M12" s="36"/>
    </row>
    <row r="13" spans="1:13" ht="28.8" customHeight="1" x14ac:dyDescent="0.3">
      <c r="A13" s="46" t="s">
        <v>55</v>
      </c>
      <c r="B13" s="104">
        <v>150</v>
      </c>
      <c r="C13" s="86"/>
      <c r="D13" s="105">
        <f>(B13/B$16)*100</f>
        <v>30.991735537190085</v>
      </c>
      <c r="E13" s="107"/>
      <c r="F13" s="85">
        <v>200312630</v>
      </c>
      <c r="G13" s="48">
        <f>(F13/F$16)*100</f>
        <v>15.495726849694231</v>
      </c>
      <c r="H13" s="49"/>
      <c r="I13" s="82"/>
      <c r="M13" s="36"/>
    </row>
    <row r="14" spans="1:13" ht="28.8" customHeight="1" x14ac:dyDescent="0.3">
      <c r="A14" s="46" t="s">
        <v>56</v>
      </c>
      <c r="B14" s="104">
        <f>89+5</f>
        <v>94</v>
      </c>
      <c r="C14" s="86"/>
      <c r="D14" s="105">
        <f>(B14/B$16)*100</f>
        <v>19.421487603305785</v>
      </c>
      <c r="E14" s="107"/>
      <c r="F14" s="85">
        <f>12875+3344529</f>
        <v>3357404</v>
      </c>
      <c r="G14" s="48">
        <f>(F14/F$16)*100</f>
        <v>0.25972109351302913</v>
      </c>
      <c r="H14" s="49"/>
      <c r="I14" s="82"/>
      <c r="M14" s="36"/>
    </row>
    <row r="15" spans="1:13" ht="15.6" x14ac:dyDescent="0.3">
      <c r="A15" s="46"/>
      <c r="B15" s="108"/>
      <c r="C15" s="86"/>
      <c r="D15" s="109"/>
      <c r="E15" s="110"/>
      <c r="F15" s="89"/>
      <c r="G15" s="111"/>
      <c r="H15" s="102"/>
      <c r="I15" s="86"/>
      <c r="M15" s="36"/>
    </row>
    <row r="16" spans="1:13" ht="16.8" x14ac:dyDescent="0.3">
      <c r="A16" s="51" t="s">
        <v>18</v>
      </c>
      <c r="B16" s="112">
        <f>SUM(B12:B14)</f>
        <v>484</v>
      </c>
      <c r="C16" s="43"/>
      <c r="D16" s="113">
        <f>SUM(D12:D14)</f>
        <v>100</v>
      </c>
      <c r="E16" s="114" t="s">
        <v>11</v>
      </c>
      <c r="F16" s="91">
        <f>SUM(F12:F14)</f>
        <v>1292695928</v>
      </c>
      <c r="G16" s="115">
        <f>SUM(G12:G14)</f>
        <v>100</v>
      </c>
      <c r="H16" s="116" t="s">
        <v>11</v>
      </c>
      <c r="I16" s="117"/>
      <c r="M16" s="118"/>
    </row>
    <row r="17" spans="1:13" x14ac:dyDescent="0.25">
      <c r="A17" s="36"/>
      <c r="B17" s="36"/>
      <c r="C17" s="36"/>
      <c r="D17" s="36"/>
      <c r="E17" s="56"/>
      <c r="F17" s="56"/>
      <c r="G17" s="56"/>
      <c r="H17" s="56"/>
      <c r="I17" s="119"/>
      <c r="J17" s="56"/>
      <c r="K17" s="56"/>
      <c r="L17" s="36"/>
      <c r="M17" s="36"/>
    </row>
    <row r="18" spans="1:13" x14ac:dyDescent="0.25">
      <c r="F18" s="120"/>
    </row>
  </sheetData>
  <mergeCells count="5">
    <mergeCell ref="A1:H1"/>
    <mergeCell ref="A2:H2"/>
    <mergeCell ref="A4:H4"/>
    <mergeCell ref="A5:H5"/>
    <mergeCell ref="A6:H6"/>
  </mergeCells>
  <pageMargins left="0.7" right="0.7" top="0.75" bottom="0.75" header="0.3" footer="0.3"/>
  <pageSetup scale="9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workbookViewId="0">
      <selection sqref="A1:H1"/>
    </sheetView>
  </sheetViews>
  <sheetFormatPr defaultRowHeight="13.2" x14ac:dyDescent="0.25"/>
  <cols>
    <col min="1" max="1" width="11.44140625" customWidth="1"/>
    <col min="2" max="2" width="22.21875" customWidth="1"/>
    <col min="3" max="3" width="12.33203125" customWidth="1"/>
    <col min="4" max="4" width="17.6640625" customWidth="1"/>
    <col min="5" max="5" width="12.33203125" customWidth="1"/>
    <col min="6" max="6" width="17.6640625" customWidth="1"/>
    <col min="7" max="7" width="12.33203125" customWidth="1"/>
    <col min="8" max="8" width="17.6640625" customWidth="1"/>
    <col min="9" max="9" width="2.109375" customWidth="1"/>
    <col min="10" max="10" width="4.5546875" customWidth="1"/>
    <col min="11" max="11" width="11.44140625" customWidth="1"/>
    <col min="257" max="257" width="11.44140625" customWidth="1"/>
    <col min="258" max="258" width="22.21875" customWidth="1"/>
    <col min="259" max="259" width="12.33203125" customWidth="1"/>
    <col min="260" max="260" width="17.6640625" customWidth="1"/>
    <col min="261" max="261" width="12.33203125" customWidth="1"/>
    <col min="262" max="262" width="17.6640625" customWidth="1"/>
    <col min="263" max="263" width="12.33203125" customWidth="1"/>
    <col min="264" max="264" width="17.6640625" customWidth="1"/>
    <col min="265" max="265" width="2.109375" customWidth="1"/>
    <col min="266" max="266" width="4.5546875" customWidth="1"/>
    <col min="267" max="267" width="11.44140625" customWidth="1"/>
    <col min="513" max="513" width="11.44140625" customWidth="1"/>
    <col min="514" max="514" width="22.21875" customWidth="1"/>
    <col min="515" max="515" width="12.33203125" customWidth="1"/>
    <col min="516" max="516" width="17.6640625" customWidth="1"/>
    <col min="517" max="517" width="12.33203125" customWidth="1"/>
    <col min="518" max="518" width="17.6640625" customWidth="1"/>
    <col min="519" max="519" width="12.33203125" customWidth="1"/>
    <col min="520" max="520" width="17.6640625" customWidth="1"/>
    <col min="521" max="521" width="2.109375" customWidth="1"/>
    <col min="522" max="522" width="4.5546875" customWidth="1"/>
    <col min="523" max="523" width="11.44140625" customWidth="1"/>
    <col min="769" max="769" width="11.44140625" customWidth="1"/>
    <col min="770" max="770" width="22.21875" customWidth="1"/>
    <col min="771" max="771" width="12.33203125" customWidth="1"/>
    <col min="772" max="772" width="17.6640625" customWidth="1"/>
    <col min="773" max="773" width="12.33203125" customWidth="1"/>
    <col min="774" max="774" width="17.6640625" customWidth="1"/>
    <col min="775" max="775" width="12.33203125" customWidth="1"/>
    <col min="776" max="776" width="17.6640625" customWidth="1"/>
    <col min="777" max="777" width="2.109375" customWidth="1"/>
    <col min="778" max="778" width="4.5546875" customWidth="1"/>
    <col min="779" max="779" width="11.44140625" customWidth="1"/>
    <col min="1025" max="1025" width="11.44140625" customWidth="1"/>
    <col min="1026" max="1026" width="22.21875" customWidth="1"/>
    <col min="1027" max="1027" width="12.33203125" customWidth="1"/>
    <col min="1028" max="1028" width="17.6640625" customWidth="1"/>
    <col min="1029" max="1029" width="12.33203125" customWidth="1"/>
    <col min="1030" max="1030" width="17.6640625" customWidth="1"/>
    <col min="1031" max="1031" width="12.33203125" customWidth="1"/>
    <col min="1032" max="1032" width="17.6640625" customWidth="1"/>
    <col min="1033" max="1033" width="2.109375" customWidth="1"/>
    <col min="1034" max="1034" width="4.5546875" customWidth="1"/>
    <col min="1035" max="1035" width="11.44140625" customWidth="1"/>
    <col min="1281" max="1281" width="11.44140625" customWidth="1"/>
    <col min="1282" max="1282" width="22.21875" customWidth="1"/>
    <col min="1283" max="1283" width="12.33203125" customWidth="1"/>
    <col min="1284" max="1284" width="17.6640625" customWidth="1"/>
    <col min="1285" max="1285" width="12.33203125" customWidth="1"/>
    <col min="1286" max="1286" width="17.6640625" customWidth="1"/>
    <col min="1287" max="1287" width="12.33203125" customWidth="1"/>
    <col min="1288" max="1288" width="17.6640625" customWidth="1"/>
    <col min="1289" max="1289" width="2.109375" customWidth="1"/>
    <col min="1290" max="1290" width="4.5546875" customWidth="1"/>
    <col min="1291" max="1291" width="11.44140625" customWidth="1"/>
    <col min="1537" max="1537" width="11.44140625" customWidth="1"/>
    <col min="1538" max="1538" width="22.21875" customWidth="1"/>
    <col min="1539" max="1539" width="12.33203125" customWidth="1"/>
    <col min="1540" max="1540" width="17.6640625" customWidth="1"/>
    <col min="1541" max="1541" width="12.33203125" customWidth="1"/>
    <col min="1542" max="1542" width="17.6640625" customWidth="1"/>
    <col min="1543" max="1543" width="12.33203125" customWidth="1"/>
    <col min="1544" max="1544" width="17.6640625" customWidth="1"/>
    <col min="1545" max="1545" width="2.109375" customWidth="1"/>
    <col min="1546" max="1546" width="4.5546875" customWidth="1"/>
    <col min="1547" max="1547" width="11.44140625" customWidth="1"/>
    <col min="1793" max="1793" width="11.44140625" customWidth="1"/>
    <col min="1794" max="1794" width="22.21875" customWidth="1"/>
    <col min="1795" max="1795" width="12.33203125" customWidth="1"/>
    <col min="1796" max="1796" width="17.6640625" customWidth="1"/>
    <col min="1797" max="1797" width="12.33203125" customWidth="1"/>
    <col min="1798" max="1798" width="17.6640625" customWidth="1"/>
    <col min="1799" max="1799" width="12.33203125" customWidth="1"/>
    <col min="1800" max="1800" width="17.6640625" customWidth="1"/>
    <col min="1801" max="1801" width="2.109375" customWidth="1"/>
    <col min="1802" max="1802" width="4.5546875" customWidth="1"/>
    <col min="1803" max="1803" width="11.44140625" customWidth="1"/>
    <col min="2049" max="2049" width="11.44140625" customWidth="1"/>
    <col min="2050" max="2050" width="22.21875" customWidth="1"/>
    <col min="2051" max="2051" width="12.33203125" customWidth="1"/>
    <col min="2052" max="2052" width="17.6640625" customWidth="1"/>
    <col min="2053" max="2053" width="12.33203125" customWidth="1"/>
    <col min="2054" max="2054" width="17.6640625" customWidth="1"/>
    <col min="2055" max="2055" width="12.33203125" customWidth="1"/>
    <col min="2056" max="2056" width="17.6640625" customWidth="1"/>
    <col min="2057" max="2057" width="2.109375" customWidth="1"/>
    <col min="2058" max="2058" width="4.5546875" customWidth="1"/>
    <col min="2059" max="2059" width="11.44140625" customWidth="1"/>
    <col min="2305" max="2305" width="11.44140625" customWidth="1"/>
    <col min="2306" max="2306" width="22.21875" customWidth="1"/>
    <col min="2307" max="2307" width="12.33203125" customWidth="1"/>
    <col min="2308" max="2308" width="17.6640625" customWidth="1"/>
    <col min="2309" max="2309" width="12.33203125" customWidth="1"/>
    <col min="2310" max="2310" width="17.6640625" customWidth="1"/>
    <col min="2311" max="2311" width="12.33203125" customWidth="1"/>
    <col min="2312" max="2312" width="17.6640625" customWidth="1"/>
    <col min="2313" max="2313" width="2.109375" customWidth="1"/>
    <col min="2314" max="2314" width="4.5546875" customWidth="1"/>
    <col min="2315" max="2315" width="11.44140625" customWidth="1"/>
    <col min="2561" max="2561" width="11.44140625" customWidth="1"/>
    <col min="2562" max="2562" width="22.21875" customWidth="1"/>
    <col min="2563" max="2563" width="12.33203125" customWidth="1"/>
    <col min="2564" max="2564" width="17.6640625" customWidth="1"/>
    <col min="2565" max="2565" width="12.33203125" customWidth="1"/>
    <col min="2566" max="2566" width="17.6640625" customWidth="1"/>
    <col min="2567" max="2567" width="12.33203125" customWidth="1"/>
    <col min="2568" max="2568" width="17.6640625" customWidth="1"/>
    <col min="2569" max="2569" width="2.109375" customWidth="1"/>
    <col min="2570" max="2570" width="4.5546875" customWidth="1"/>
    <col min="2571" max="2571" width="11.44140625" customWidth="1"/>
    <col min="2817" max="2817" width="11.44140625" customWidth="1"/>
    <col min="2818" max="2818" width="22.21875" customWidth="1"/>
    <col min="2819" max="2819" width="12.33203125" customWidth="1"/>
    <col min="2820" max="2820" width="17.6640625" customWidth="1"/>
    <col min="2821" max="2821" width="12.33203125" customWidth="1"/>
    <col min="2822" max="2822" width="17.6640625" customWidth="1"/>
    <col min="2823" max="2823" width="12.33203125" customWidth="1"/>
    <col min="2824" max="2824" width="17.6640625" customWidth="1"/>
    <col min="2825" max="2825" width="2.109375" customWidth="1"/>
    <col min="2826" max="2826" width="4.5546875" customWidth="1"/>
    <col min="2827" max="2827" width="11.44140625" customWidth="1"/>
    <col min="3073" max="3073" width="11.44140625" customWidth="1"/>
    <col min="3074" max="3074" width="22.21875" customWidth="1"/>
    <col min="3075" max="3075" width="12.33203125" customWidth="1"/>
    <col min="3076" max="3076" width="17.6640625" customWidth="1"/>
    <col min="3077" max="3077" width="12.33203125" customWidth="1"/>
    <col min="3078" max="3078" width="17.6640625" customWidth="1"/>
    <col min="3079" max="3079" width="12.33203125" customWidth="1"/>
    <col min="3080" max="3080" width="17.6640625" customWidth="1"/>
    <col min="3081" max="3081" width="2.109375" customWidth="1"/>
    <col min="3082" max="3082" width="4.5546875" customWidth="1"/>
    <col min="3083" max="3083" width="11.44140625" customWidth="1"/>
    <col min="3329" max="3329" width="11.44140625" customWidth="1"/>
    <col min="3330" max="3330" width="22.21875" customWidth="1"/>
    <col min="3331" max="3331" width="12.33203125" customWidth="1"/>
    <col min="3332" max="3332" width="17.6640625" customWidth="1"/>
    <col min="3333" max="3333" width="12.33203125" customWidth="1"/>
    <col min="3334" max="3334" width="17.6640625" customWidth="1"/>
    <col min="3335" max="3335" width="12.33203125" customWidth="1"/>
    <col min="3336" max="3336" width="17.6640625" customWidth="1"/>
    <col min="3337" max="3337" width="2.109375" customWidth="1"/>
    <col min="3338" max="3338" width="4.5546875" customWidth="1"/>
    <col min="3339" max="3339" width="11.44140625" customWidth="1"/>
    <col min="3585" max="3585" width="11.44140625" customWidth="1"/>
    <col min="3586" max="3586" width="22.21875" customWidth="1"/>
    <col min="3587" max="3587" width="12.33203125" customWidth="1"/>
    <col min="3588" max="3588" width="17.6640625" customWidth="1"/>
    <col min="3589" max="3589" width="12.33203125" customWidth="1"/>
    <col min="3590" max="3590" width="17.6640625" customWidth="1"/>
    <col min="3591" max="3591" width="12.33203125" customWidth="1"/>
    <col min="3592" max="3592" width="17.6640625" customWidth="1"/>
    <col min="3593" max="3593" width="2.109375" customWidth="1"/>
    <col min="3594" max="3594" width="4.5546875" customWidth="1"/>
    <col min="3595" max="3595" width="11.44140625" customWidth="1"/>
    <col min="3841" max="3841" width="11.44140625" customWidth="1"/>
    <col min="3842" max="3842" width="22.21875" customWidth="1"/>
    <col min="3843" max="3843" width="12.33203125" customWidth="1"/>
    <col min="3844" max="3844" width="17.6640625" customWidth="1"/>
    <col min="3845" max="3845" width="12.33203125" customWidth="1"/>
    <col min="3846" max="3846" width="17.6640625" customWidth="1"/>
    <col min="3847" max="3847" width="12.33203125" customWidth="1"/>
    <col min="3848" max="3848" width="17.6640625" customWidth="1"/>
    <col min="3849" max="3849" width="2.109375" customWidth="1"/>
    <col min="3850" max="3850" width="4.5546875" customWidth="1"/>
    <col min="3851" max="3851" width="11.44140625" customWidth="1"/>
    <col min="4097" max="4097" width="11.44140625" customWidth="1"/>
    <col min="4098" max="4098" width="22.21875" customWidth="1"/>
    <col min="4099" max="4099" width="12.33203125" customWidth="1"/>
    <col min="4100" max="4100" width="17.6640625" customWidth="1"/>
    <col min="4101" max="4101" width="12.33203125" customWidth="1"/>
    <col min="4102" max="4102" width="17.6640625" customWidth="1"/>
    <col min="4103" max="4103" width="12.33203125" customWidth="1"/>
    <col min="4104" max="4104" width="17.6640625" customWidth="1"/>
    <col min="4105" max="4105" width="2.109375" customWidth="1"/>
    <col min="4106" max="4106" width="4.5546875" customWidth="1"/>
    <col min="4107" max="4107" width="11.44140625" customWidth="1"/>
    <col min="4353" max="4353" width="11.44140625" customWidth="1"/>
    <col min="4354" max="4354" width="22.21875" customWidth="1"/>
    <col min="4355" max="4355" width="12.33203125" customWidth="1"/>
    <col min="4356" max="4356" width="17.6640625" customWidth="1"/>
    <col min="4357" max="4357" width="12.33203125" customWidth="1"/>
    <col min="4358" max="4358" width="17.6640625" customWidth="1"/>
    <col min="4359" max="4359" width="12.33203125" customWidth="1"/>
    <col min="4360" max="4360" width="17.6640625" customWidth="1"/>
    <col min="4361" max="4361" width="2.109375" customWidth="1"/>
    <col min="4362" max="4362" width="4.5546875" customWidth="1"/>
    <col min="4363" max="4363" width="11.44140625" customWidth="1"/>
    <col min="4609" max="4609" width="11.44140625" customWidth="1"/>
    <col min="4610" max="4610" width="22.21875" customWidth="1"/>
    <col min="4611" max="4611" width="12.33203125" customWidth="1"/>
    <col min="4612" max="4612" width="17.6640625" customWidth="1"/>
    <col min="4613" max="4613" width="12.33203125" customWidth="1"/>
    <col min="4614" max="4614" width="17.6640625" customWidth="1"/>
    <col min="4615" max="4615" width="12.33203125" customWidth="1"/>
    <col min="4616" max="4616" width="17.6640625" customWidth="1"/>
    <col min="4617" max="4617" width="2.109375" customWidth="1"/>
    <col min="4618" max="4618" width="4.5546875" customWidth="1"/>
    <col min="4619" max="4619" width="11.44140625" customWidth="1"/>
    <col min="4865" max="4865" width="11.44140625" customWidth="1"/>
    <col min="4866" max="4866" width="22.21875" customWidth="1"/>
    <col min="4867" max="4867" width="12.33203125" customWidth="1"/>
    <col min="4868" max="4868" width="17.6640625" customWidth="1"/>
    <col min="4869" max="4869" width="12.33203125" customWidth="1"/>
    <col min="4870" max="4870" width="17.6640625" customWidth="1"/>
    <col min="4871" max="4871" width="12.33203125" customWidth="1"/>
    <col min="4872" max="4872" width="17.6640625" customWidth="1"/>
    <col min="4873" max="4873" width="2.109375" customWidth="1"/>
    <col min="4874" max="4874" width="4.5546875" customWidth="1"/>
    <col min="4875" max="4875" width="11.44140625" customWidth="1"/>
    <col min="5121" max="5121" width="11.44140625" customWidth="1"/>
    <col min="5122" max="5122" width="22.21875" customWidth="1"/>
    <col min="5123" max="5123" width="12.33203125" customWidth="1"/>
    <col min="5124" max="5124" width="17.6640625" customWidth="1"/>
    <col min="5125" max="5125" width="12.33203125" customWidth="1"/>
    <col min="5126" max="5126" width="17.6640625" customWidth="1"/>
    <col min="5127" max="5127" width="12.33203125" customWidth="1"/>
    <col min="5128" max="5128" width="17.6640625" customWidth="1"/>
    <col min="5129" max="5129" width="2.109375" customWidth="1"/>
    <col min="5130" max="5130" width="4.5546875" customWidth="1"/>
    <col min="5131" max="5131" width="11.44140625" customWidth="1"/>
    <col min="5377" max="5377" width="11.44140625" customWidth="1"/>
    <col min="5378" max="5378" width="22.21875" customWidth="1"/>
    <col min="5379" max="5379" width="12.33203125" customWidth="1"/>
    <col min="5380" max="5380" width="17.6640625" customWidth="1"/>
    <col min="5381" max="5381" width="12.33203125" customWidth="1"/>
    <col min="5382" max="5382" width="17.6640625" customWidth="1"/>
    <col min="5383" max="5383" width="12.33203125" customWidth="1"/>
    <col min="5384" max="5384" width="17.6640625" customWidth="1"/>
    <col min="5385" max="5385" width="2.109375" customWidth="1"/>
    <col min="5386" max="5386" width="4.5546875" customWidth="1"/>
    <col min="5387" max="5387" width="11.44140625" customWidth="1"/>
    <col min="5633" max="5633" width="11.44140625" customWidth="1"/>
    <col min="5634" max="5634" width="22.21875" customWidth="1"/>
    <col min="5635" max="5635" width="12.33203125" customWidth="1"/>
    <col min="5636" max="5636" width="17.6640625" customWidth="1"/>
    <col min="5637" max="5637" width="12.33203125" customWidth="1"/>
    <col min="5638" max="5638" width="17.6640625" customWidth="1"/>
    <col min="5639" max="5639" width="12.33203125" customWidth="1"/>
    <col min="5640" max="5640" width="17.6640625" customWidth="1"/>
    <col min="5641" max="5641" width="2.109375" customWidth="1"/>
    <col min="5642" max="5642" width="4.5546875" customWidth="1"/>
    <col min="5643" max="5643" width="11.44140625" customWidth="1"/>
    <col min="5889" max="5889" width="11.44140625" customWidth="1"/>
    <col min="5890" max="5890" width="22.21875" customWidth="1"/>
    <col min="5891" max="5891" width="12.33203125" customWidth="1"/>
    <col min="5892" max="5892" width="17.6640625" customWidth="1"/>
    <col min="5893" max="5893" width="12.33203125" customWidth="1"/>
    <col min="5894" max="5894" width="17.6640625" customWidth="1"/>
    <col min="5895" max="5895" width="12.33203125" customWidth="1"/>
    <col min="5896" max="5896" width="17.6640625" customWidth="1"/>
    <col min="5897" max="5897" width="2.109375" customWidth="1"/>
    <col min="5898" max="5898" width="4.5546875" customWidth="1"/>
    <col min="5899" max="5899" width="11.44140625" customWidth="1"/>
    <col min="6145" max="6145" width="11.44140625" customWidth="1"/>
    <col min="6146" max="6146" width="22.21875" customWidth="1"/>
    <col min="6147" max="6147" width="12.33203125" customWidth="1"/>
    <col min="6148" max="6148" width="17.6640625" customWidth="1"/>
    <col min="6149" max="6149" width="12.33203125" customWidth="1"/>
    <col min="6150" max="6150" width="17.6640625" customWidth="1"/>
    <col min="6151" max="6151" width="12.33203125" customWidth="1"/>
    <col min="6152" max="6152" width="17.6640625" customWidth="1"/>
    <col min="6153" max="6153" width="2.109375" customWidth="1"/>
    <col min="6154" max="6154" width="4.5546875" customWidth="1"/>
    <col min="6155" max="6155" width="11.44140625" customWidth="1"/>
    <col min="6401" max="6401" width="11.44140625" customWidth="1"/>
    <col min="6402" max="6402" width="22.21875" customWidth="1"/>
    <col min="6403" max="6403" width="12.33203125" customWidth="1"/>
    <col min="6404" max="6404" width="17.6640625" customWidth="1"/>
    <col min="6405" max="6405" width="12.33203125" customWidth="1"/>
    <col min="6406" max="6406" width="17.6640625" customWidth="1"/>
    <col min="6407" max="6407" width="12.33203125" customWidth="1"/>
    <col min="6408" max="6408" width="17.6640625" customWidth="1"/>
    <col min="6409" max="6409" width="2.109375" customWidth="1"/>
    <col min="6410" max="6410" width="4.5546875" customWidth="1"/>
    <col min="6411" max="6411" width="11.44140625" customWidth="1"/>
    <col min="6657" max="6657" width="11.44140625" customWidth="1"/>
    <col min="6658" max="6658" width="22.21875" customWidth="1"/>
    <col min="6659" max="6659" width="12.33203125" customWidth="1"/>
    <col min="6660" max="6660" width="17.6640625" customWidth="1"/>
    <col min="6661" max="6661" width="12.33203125" customWidth="1"/>
    <col min="6662" max="6662" width="17.6640625" customWidth="1"/>
    <col min="6663" max="6663" width="12.33203125" customWidth="1"/>
    <col min="6664" max="6664" width="17.6640625" customWidth="1"/>
    <col min="6665" max="6665" width="2.109375" customWidth="1"/>
    <col min="6666" max="6666" width="4.5546875" customWidth="1"/>
    <col min="6667" max="6667" width="11.44140625" customWidth="1"/>
    <col min="6913" max="6913" width="11.44140625" customWidth="1"/>
    <col min="6914" max="6914" width="22.21875" customWidth="1"/>
    <col min="6915" max="6915" width="12.33203125" customWidth="1"/>
    <col min="6916" max="6916" width="17.6640625" customWidth="1"/>
    <col min="6917" max="6917" width="12.33203125" customWidth="1"/>
    <col min="6918" max="6918" width="17.6640625" customWidth="1"/>
    <col min="6919" max="6919" width="12.33203125" customWidth="1"/>
    <col min="6920" max="6920" width="17.6640625" customWidth="1"/>
    <col min="6921" max="6921" width="2.109375" customWidth="1"/>
    <col min="6922" max="6922" width="4.5546875" customWidth="1"/>
    <col min="6923" max="6923" width="11.44140625" customWidth="1"/>
    <col min="7169" max="7169" width="11.44140625" customWidth="1"/>
    <col min="7170" max="7170" width="22.21875" customWidth="1"/>
    <col min="7171" max="7171" width="12.33203125" customWidth="1"/>
    <col min="7172" max="7172" width="17.6640625" customWidth="1"/>
    <col min="7173" max="7173" width="12.33203125" customWidth="1"/>
    <col min="7174" max="7174" width="17.6640625" customWidth="1"/>
    <col min="7175" max="7175" width="12.33203125" customWidth="1"/>
    <col min="7176" max="7176" width="17.6640625" customWidth="1"/>
    <col min="7177" max="7177" width="2.109375" customWidth="1"/>
    <col min="7178" max="7178" width="4.5546875" customWidth="1"/>
    <col min="7179" max="7179" width="11.44140625" customWidth="1"/>
    <col min="7425" max="7425" width="11.44140625" customWidth="1"/>
    <col min="7426" max="7426" width="22.21875" customWidth="1"/>
    <col min="7427" max="7427" width="12.33203125" customWidth="1"/>
    <col min="7428" max="7428" width="17.6640625" customWidth="1"/>
    <col min="7429" max="7429" width="12.33203125" customWidth="1"/>
    <col min="7430" max="7430" width="17.6640625" customWidth="1"/>
    <col min="7431" max="7431" width="12.33203125" customWidth="1"/>
    <col min="7432" max="7432" width="17.6640625" customWidth="1"/>
    <col min="7433" max="7433" width="2.109375" customWidth="1"/>
    <col min="7434" max="7434" width="4.5546875" customWidth="1"/>
    <col min="7435" max="7435" width="11.44140625" customWidth="1"/>
    <col min="7681" max="7681" width="11.44140625" customWidth="1"/>
    <col min="7682" max="7682" width="22.21875" customWidth="1"/>
    <col min="7683" max="7683" width="12.33203125" customWidth="1"/>
    <col min="7684" max="7684" width="17.6640625" customWidth="1"/>
    <col min="7685" max="7685" width="12.33203125" customWidth="1"/>
    <col min="7686" max="7686" width="17.6640625" customWidth="1"/>
    <col min="7687" max="7687" width="12.33203125" customWidth="1"/>
    <col min="7688" max="7688" width="17.6640625" customWidth="1"/>
    <col min="7689" max="7689" width="2.109375" customWidth="1"/>
    <col min="7690" max="7690" width="4.5546875" customWidth="1"/>
    <col min="7691" max="7691" width="11.44140625" customWidth="1"/>
    <col min="7937" max="7937" width="11.44140625" customWidth="1"/>
    <col min="7938" max="7938" width="22.21875" customWidth="1"/>
    <col min="7939" max="7939" width="12.33203125" customWidth="1"/>
    <col min="7940" max="7940" width="17.6640625" customWidth="1"/>
    <col min="7941" max="7941" width="12.33203125" customWidth="1"/>
    <col min="7942" max="7942" width="17.6640625" customWidth="1"/>
    <col min="7943" max="7943" width="12.33203125" customWidth="1"/>
    <col min="7944" max="7944" width="17.6640625" customWidth="1"/>
    <col min="7945" max="7945" width="2.109375" customWidth="1"/>
    <col min="7946" max="7946" width="4.5546875" customWidth="1"/>
    <col min="7947" max="7947" width="11.44140625" customWidth="1"/>
    <col min="8193" max="8193" width="11.44140625" customWidth="1"/>
    <col min="8194" max="8194" width="22.21875" customWidth="1"/>
    <col min="8195" max="8195" width="12.33203125" customWidth="1"/>
    <col min="8196" max="8196" width="17.6640625" customWidth="1"/>
    <col min="8197" max="8197" width="12.33203125" customWidth="1"/>
    <col min="8198" max="8198" width="17.6640625" customWidth="1"/>
    <col min="8199" max="8199" width="12.33203125" customWidth="1"/>
    <col min="8200" max="8200" width="17.6640625" customWidth="1"/>
    <col min="8201" max="8201" width="2.109375" customWidth="1"/>
    <col min="8202" max="8202" width="4.5546875" customWidth="1"/>
    <col min="8203" max="8203" width="11.44140625" customWidth="1"/>
    <col min="8449" max="8449" width="11.44140625" customWidth="1"/>
    <col min="8450" max="8450" width="22.21875" customWidth="1"/>
    <col min="8451" max="8451" width="12.33203125" customWidth="1"/>
    <col min="8452" max="8452" width="17.6640625" customWidth="1"/>
    <col min="8453" max="8453" width="12.33203125" customWidth="1"/>
    <col min="8454" max="8454" width="17.6640625" customWidth="1"/>
    <col min="8455" max="8455" width="12.33203125" customWidth="1"/>
    <col min="8456" max="8456" width="17.6640625" customWidth="1"/>
    <col min="8457" max="8457" width="2.109375" customWidth="1"/>
    <col min="8458" max="8458" width="4.5546875" customWidth="1"/>
    <col min="8459" max="8459" width="11.44140625" customWidth="1"/>
    <col min="8705" max="8705" width="11.44140625" customWidth="1"/>
    <col min="8706" max="8706" width="22.21875" customWidth="1"/>
    <col min="8707" max="8707" width="12.33203125" customWidth="1"/>
    <col min="8708" max="8708" width="17.6640625" customWidth="1"/>
    <col min="8709" max="8709" width="12.33203125" customWidth="1"/>
    <col min="8710" max="8710" width="17.6640625" customWidth="1"/>
    <col min="8711" max="8711" width="12.33203125" customWidth="1"/>
    <col min="8712" max="8712" width="17.6640625" customWidth="1"/>
    <col min="8713" max="8713" width="2.109375" customWidth="1"/>
    <col min="8714" max="8714" width="4.5546875" customWidth="1"/>
    <col min="8715" max="8715" width="11.44140625" customWidth="1"/>
    <col min="8961" max="8961" width="11.44140625" customWidth="1"/>
    <col min="8962" max="8962" width="22.21875" customWidth="1"/>
    <col min="8963" max="8963" width="12.33203125" customWidth="1"/>
    <col min="8964" max="8964" width="17.6640625" customWidth="1"/>
    <col min="8965" max="8965" width="12.33203125" customWidth="1"/>
    <col min="8966" max="8966" width="17.6640625" customWidth="1"/>
    <col min="8967" max="8967" width="12.33203125" customWidth="1"/>
    <col min="8968" max="8968" width="17.6640625" customWidth="1"/>
    <col min="8969" max="8969" width="2.109375" customWidth="1"/>
    <col min="8970" max="8970" width="4.5546875" customWidth="1"/>
    <col min="8971" max="8971" width="11.44140625" customWidth="1"/>
    <col min="9217" max="9217" width="11.44140625" customWidth="1"/>
    <col min="9218" max="9218" width="22.21875" customWidth="1"/>
    <col min="9219" max="9219" width="12.33203125" customWidth="1"/>
    <col min="9220" max="9220" width="17.6640625" customWidth="1"/>
    <col min="9221" max="9221" width="12.33203125" customWidth="1"/>
    <col min="9222" max="9222" width="17.6640625" customWidth="1"/>
    <col min="9223" max="9223" width="12.33203125" customWidth="1"/>
    <col min="9224" max="9224" width="17.6640625" customWidth="1"/>
    <col min="9225" max="9225" width="2.109375" customWidth="1"/>
    <col min="9226" max="9226" width="4.5546875" customWidth="1"/>
    <col min="9227" max="9227" width="11.44140625" customWidth="1"/>
    <col min="9473" max="9473" width="11.44140625" customWidth="1"/>
    <col min="9474" max="9474" width="22.21875" customWidth="1"/>
    <col min="9475" max="9475" width="12.33203125" customWidth="1"/>
    <col min="9476" max="9476" width="17.6640625" customWidth="1"/>
    <col min="9477" max="9477" width="12.33203125" customWidth="1"/>
    <col min="9478" max="9478" width="17.6640625" customWidth="1"/>
    <col min="9479" max="9479" width="12.33203125" customWidth="1"/>
    <col min="9480" max="9480" width="17.6640625" customWidth="1"/>
    <col min="9481" max="9481" width="2.109375" customWidth="1"/>
    <col min="9482" max="9482" width="4.5546875" customWidth="1"/>
    <col min="9483" max="9483" width="11.44140625" customWidth="1"/>
    <col min="9729" max="9729" width="11.44140625" customWidth="1"/>
    <col min="9730" max="9730" width="22.21875" customWidth="1"/>
    <col min="9731" max="9731" width="12.33203125" customWidth="1"/>
    <col min="9732" max="9732" width="17.6640625" customWidth="1"/>
    <col min="9733" max="9733" width="12.33203125" customWidth="1"/>
    <col min="9734" max="9734" width="17.6640625" customWidth="1"/>
    <col min="9735" max="9735" width="12.33203125" customWidth="1"/>
    <col min="9736" max="9736" width="17.6640625" customWidth="1"/>
    <col min="9737" max="9737" width="2.109375" customWidth="1"/>
    <col min="9738" max="9738" width="4.5546875" customWidth="1"/>
    <col min="9739" max="9739" width="11.44140625" customWidth="1"/>
    <col min="9985" max="9985" width="11.44140625" customWidth="1"/>
    <col min="9986" max="9986" width="22.21875" customWidth="1"/>
    <col min="9987" max="9987" width="12.33203125" customWidth="1"/>
    <col min="9988" max="9988" width="17.6640625" customWidth="1"/>
    <col min="9989" max="9989" width="12.33203125" customWidth="1"/>
    <col min="9990" max="9990" width="17.6640625" customWidth="1"/>
    <col min="9991" max="9991" width="12.33203125" customWidth="1"/>
    <col min="9992" max="9992" width="17.6640625" customWidth="1"/>
    <col min="9993" max="9993" width="2.109375" customWidth="1"/>
    <col min="9994" max="9994" width="4.5546875" customWidth="1"/>
    <col min="9995" max="9995" width="11.44140625" customWidth="1"/>
    <col min="10241" max="10241" width="11.44140625" customWidth="1"/>
    <col min="10242" max="10242" width="22.21875" customWidth="1"/>
    <col min="10243" max="10243" width="12.33203125" customWidth="1"/>
    <col min="10244" max="10244" width="17.6640625" customWidth="1"/>
    <col min="10245" max="10245" width="12.33203125" customWidth="1"/>
    <col min="10246" max="10246" width="17.6640625" customWidth="1"/>
    <col min="10247" max="10247" width="12.33203125" customWidth="1"/>
    <col min="10248" max="10248" width="17.6640625" customWidth="1"/>
    <col min="10249" max="10249" width="2.109375" customWidth="1"/>
    <col min="10250" max="10250" width="4.5546875" customWidth="1"/>
    <col min="10251" max="10251" width="11.44140625" customWidth="1"/>
    <col min="10497" max="10497" width="11.44140625" customWidth="1"/>
    <col min="10498" max="10498" width="22.21875" customWidth="1"/>
    <col min="10499" max="10499" width="12.33203125" customWidth="1"/>
    <col min="10500" max="10500" width="17.6640625" customWidth="1"/>
    <col min="10501" max="10501" width="12.33203125" customWidth="1"/>
    <col min="10502" max="10502" width="17.6640625" customWidth="1"/>
    <col min="10503" max="10503" width="12.33203125" customWidth="1"/>
    <col min="10504" max="10504" width="17.6640625" customWidth="1"/>
    <col min="10505" max="10505" width="2.109375" customWidth="1"/>
    <col min="10506" max="10506" width="4.5546875" customWidth="1"/>
    <col min="10507" max="10507" width="11.44140625" customWidth="1"/>
    <col min="10753" max="10753" width="11.44140625" customWidth="1"/>
    <col min="10754" max="10754" width="22.21875" customWidth="1"/>
    <col min="10755" max="10755" width="12.33203125" customWidth="1"/>
    <col min="10756" max="10756" width="17.6640625" customWidth="1"/>
    <col min="10757" max="10757" width="12.33203125" customWidth="1"/>
    <col min="10758" max="10758" width="17.6640625" customWidth="1"/>
    <col min="10759" max="10759" width="12.33203125" customWidth="1"/>
    <col min="10760" max="10760" width="17.6640625" customWidth="1"/>
    <col min="10761" max="10761" width="2.109375" customWidth="1"/>
    <col min="10762" max="10762" width="4.5546875" customWidth="1"/>
    <col min="10763" max="10763" width="11.44140625" customWidth="1"/>
    <col min="11009" max="11009" width="11.44140625" customWidth="1"/>
    <col min="11010" max="11010" width="22.21875" customWidth="1"/>
    <col min="11011" max="11011" width="12.33203125" customWidth="1"/>
    <col min="11012" max="11012" width="17.6640625" customWidth="1"/>
    <col min="11013" max="11013" width="12.33203125" customWidth="1"/>
    <col min="11014" max="11014" width="17.6640625" customWidth="1"/>
    <col min="11015" max="11015" width="12.33203125" customWidth="1"/>
    <col min="11016" max="11016" width="17.6640625" customWidth="1"/>
    <col min="11017" max="11017" width="2.109375" customWidth="1"/>
    <col min="11018" max="11018" width="4.5546875" customWidth="1"/>
    <col min="11019" max="11019" width="11.44140625" customWidth="1"/>
    <col min="11265" max="11265" width="11.44140625" customWidth="1"/>
    <col min="11266" max="11266" width="22.21875" customWidth="1"/>
    <col min="11267" max="11267" width="12.33203125" customWidth="1"/>
    <col min="11268" max="11268" width="17.6640625" customWidth="1"/>
    <col min="11269" max="11269" width="12.33203125" customWidth="1"/>
    <col min="11270" max="11270" width="17.6640625" customWidth="1"/>
    <col min="11271" max="11271" width="12.33203125" customWidth="1"/>
    <col min="11272" max="11272" width="17.6640625" customWidth="1"/>
    <col min="11273" max="11273" width="2.109375" customWidth="1"/>
    <col min="11274" max="11274" width="4.5546875" customWidth="1"/>
    <col min="11275" max="11275" width="11.44140625" customWidth="1"/>
    <col min="11521" max="11521" width="11.44140625" customWidth="1"/>
    <col min="11522" max="11522" width="22.21875" customWidth="1"/>
    <col min="11523" max="11523" width="12.33203125" customWidth="1"/>
    <col min="11524" max="11524" width="17.6640625" customWidth="1"/>
    <col min="11525" max="11525" width="12.33203125" customWidth="1"/>
    <col min="11526" max="11526" width="17.6640625" customWidth="1"/>
    <col min="11527" max="11527" width="12.33203125" customWidth="1"/>
    <col min="11528" max="11528" width="17.6640625" customWidth="1"/>
    <col min="11529" max="11529" width="2.109375" customWidth="1"/>
    <col min="11530" max="11530" width="4.5546875" customWidth="1"/>
    <col min="11531" max="11531" width="11.44140625" customWidth="1"/>
    <col min="11777" max="11777" width="11.44140625" customWidth="1"/>
    <col min="11778" max="11778" width="22.21875" customWidth="1"/>
    <col min="11779" max="11779" width="12.33203125" customWidth="1"/>
    <col min="11780" max="11780" width="17.6640625" customWidth="1"/>
    <col min="11781" max="11781" width="12.33203125" customWidth="1"/>
    <col min="11782" max="11782" width="17.6640625" customWidth="1"/>
    <col min="11783" max="11783" width="12.33203125" customWidth="1"/>
    <col min="11784" max="11784" width="17.6640625" customWidth="1"/>
    <col min="11785" max="11785" width="2.109375" customWidth="1"/>
    <col min="11786" max="11786" width="4.5546875" customWidth="1"/>
    <col min="11787" max="11787" width="11.44140625" customWidth="1"/>
    <col min="12033" max="12033" width="11.44140625" customWidth="1"/>
    <col min="12034" max="12034" width="22.21875" customWidth="1"/>
    <col min="12035" max="12035" width="12.33203125" customWidth="1"/>
    <col min="12036" max="12036" width="17.6640625" customWidth="1"/>
    <col min="12037" max="12037" width="12.33203125" customWidth="1"/>
    <col min="12038" max="12038" width="17.6640625" customWidth="1"/>
    <col min="12039" max="12039" width="12.33203125" customWidth="1"/>
    <col min="12040" max="12040" width="17.6640625" customWidth="1"/>
    <col min="12041" max="12041" width="2.109375" customWidth="1"/>
    <col min="12042" max="12042" width="4.5546875" customWidth="1"/>
    <col min="12043" max="12043" width="11.44140625" customWidth="1"/>
    <col min="12289" max="12289" width="11.44140625" customWidth="1"/>
    <col min="12290" max="12290" width="22.21875" customWidth="1"/>
    <col min="12291" max="12291" width="12.33203125" customWidth="1"/>
    <col min="12292" max="12292" width="17.6640625" customWidth="1"/>
    <col min="12293" max="12293" width="12.33203125" customWidth="1"/>
    <col min="12294" max="12294" width="17.6640625" customWidth="1"/>
    <col min="12295" max="12295" width="12.33203125" customWidth="1"/>
    <col min="12296" max="12296" width="17.6640625" customWidth="1"/>
    <col min="12297" max="12297" width="2.109375" customWidth="1"/>
    <col min="12298" max="12298" width="4.5546875" customWidth="1"/>
    <col min="12299" max="12299" width="11.44140625" customWidth="1"/>
    <col min="12545" max="12545" width="11.44140625" customWidth="1"/>
    <col min="12546" max="12546" width="22.21875" customWidth="1"/>
    <col min="12547" max="12547" width="12.33203125" customWidth="1"/>
    <col min="12548" max="12548" width="17.6640625" customWidth="1"/>
    <col min="12549" max="12549" width="12.33203125" customWidth="1"/>
    <col min="12550" max="12550" width="17.6640625" customWidth="1"/>
    <col min="12551" max="12551" width="12.33203125" customWidth="1"/>
    <col min="12552" max="12552" width="17.6640625" customWidth="1"/>
    <col min="12553" max="12553" width="2.109375" customWidth="1"/>
    <col min="12554" max="12554" width="4.5546875" customWidth="1"/>
    <col min="12555" max="12555" width="11.44140625" customWidth="1"/>
    <col min="12801" max="12801" width="11.44140625" customWidth="1"/>
    <col min="12802" max="12802" width="22.21875" customWidth="1"/>
    <col min="12803" max="12803" width="12.33203125" customWidth="1"/>
    <col min="12804" max="12804" width="17.6640625" customWidth="1"/>
    <col min="12805" max="12805" width="12.33203125" customWidth="1"/>
    <col min="12806" max="12806" width="17.6640625" customWidth="1"/>
    <col min="12807" max="12807" width="12.33203125" customWidth="1"/>
    <col min="12808" max="12808" width="17.6640625" customWidth="1"/>
    <col min="12809" max="12809" width="2.109375" customWidth="1"/>
    <col min="12810" max="12810" width="4.5546875" customWidth="1"/>
    <col min="12811" max="12811" width="11.44140625" customWidth="1"/>
    <col min="13057" max="13057" width="11.44140625" customWidth="1"/>
    <col min="13058" max="13058" width="22.21875" customWidth="1"/>
    <col min="13059" max="13059" width="12.33203125" customWidth="1"/>
    <col min="13060" max="13060" width="17.6640625" customWidth="1"/>
    <col min="13061" max="13061" width="12.33203125" customWidth="1"/>
    <col min="13062" max="13062" width="17.6640625" customWidth="1"/>
    <col min="13063" max="13063" width="12.33203125" customWidth="1"/>
    <col min="13064" max="13064" width="17.6640625" customWidth="1"/>
    <col min="13065" max="13065" width="2.109375" customWidth="1"/>
    <col min="13066" max="13066" width="4.5546875" customWidth="1"/>
    <col min="13067" max="13067" width="11.44140625" customWidth="1"/>
    <col min="13313" max="13313" width="11.44140625" customWidth="1"/>
    <col min="13314" max="13314" width="22.21875" customWidth="1"/>
    <col min="13315" max="13315" width="12.33203125" customWidth="1"/>
    <col min="13316" max="13316" width="17.6640625" customWidth="1"/>
    <col min="13317" max="13317" width="12.33203125" customWidth="1"/>
    <col min="13318" max="13318" width="17.6640625" customWidth="1"/>
    <col min="13319" max="13319" width="12.33203125" customWidth="1"/>
    <col min="13320" max="13320" width="17.6640625" customWidth="1"/>
    <col min="13321" max="13321" width="2.109375" customWidth="1"/>
    <col min="13322" max="13322" width="4.5546875" customWidth="1"/>
    <col min="13323" max="13323" width="11.44140625" customWidth="1"/>
    <col min="13569" max="13569" width="11.44140625" customWidth="1"/>
    <col min="13570" max="13570" width="22.21875" customWidth="1"/>
    <col min="13571" max="13571" width="12.33203125" customWidth="1"/>
    <col min="13572" max="13572" width="17.6640625" customWidth="1"/>
    <col min="13573" max="13573" width="12.33203125" customWidth="1"/>
    <col min="13574" max="13574" width="17.6640625" customWidth="1"/>
    <col min="13575" max="13575" width="12.33203125" customWidth="1"/>
    <col min="13576" max="13576" width="17.6640625" customWidth="1"/>
    <col min="13577" max="13577" width="2.109375" customWidth="1"/>
    <col min="13578" max="13578" width="4.5546875" customWidth="1"/>
    <col min="13579" max="13579" width="11.44140625" customWidth="1"/>
    <col min="13825" max="13825" width="11.44140625" customWidth="1"/>
    <col min="13826" max="13826" width="22.21875" customWidth="1"/>
    <col min="13827" max="13827" width="12.33203125" customWidth="1"/>
    <col min="13828" max="13828" width="17.6640625" customWidth="1"/>
    <col min="13829" max="13829" width="12.33203125" customWidth="1"/>
    <col min="13830" max="13830" width="17.6640625" customWidth="1"/>
    <col min="13831" max="13831" width="12.33203125" customWidth="1"/>
    <col min="13832" max="13832" width="17.6640625" customWidth="1"/>
    <col min="13833" max="13833" width="2.109375" customWidth="1"/>
    <col min="13834" max="13834" width="4.5546875" customWidth="1"/>
    <col min="13835" max="13835" width="11.44140625" customWidth="1"/>
    <col min="14081" max="14081" width="11.44140625" customWidth="1"/>
    <col min="14082" max="14082" width="22.21875" customWidth="1"/>
    <col min="14083" max="14083" width="12.33203125" customWidth="1"/>
    <col min="14084" max="14084" width="17.6640625" customWidth="1"/>
    <col min="14085" max="14085" width="12.33203125" customWidth="1"/>
    <col min="14086" max="14086" width="17.6640625" customWidth="1"/>
    <col min="14087" max="14087" width="12.33203125" customWidth="1"/>
    <col min="14088" max="14088" width="17.6640625" customWidth="1"/>
    <col min="14089" max="14089" width="2.109375" customWidth="1"/>
    <col min="14090" max="14090" width="4.5546875" customWidth="1"/>
    <col min="14091" max="14091" width="11.44140625" customWidth="1"/>
    <col min="14337" max="14337" width="11.44140625" customWidth="1"/>
    <col min="14338" max="14338" width="22.21875" customWidth="1"/>
    <col min="14339" max="14339" width="12.33203125" customWidth="1"/>
    <col min="14340" max="14340" width="17.6640625" customWidth="1"/>
    <col min="14341" max="14341" width="12.33203125" customWidth="1"/>
    <col min="14342" max="14342" width="17.6640625" customWidth="1"/>
    <col min="14343" max="14343" width="12.33203125" customWidth="1"/>
    <col min="14344" max="14344" width="17.6640625" customWidth="1"/>
    <col min="14345" max="14345" width="2.109375" customWidth="1"/>
    <col min="14346" max="14346" width="4.5546875" customWidth="1"/>
    <col min="14347" max="14347" width="11.44140625" customWidth="1"/>
    <col min="14593" max="14593" width="11.44140625" customWidth="1"/>
    <col min="14594" max="14594" width="22.21875" customWidth="1"/>
    <col min="14595" max="14595" width="12.33203125" customWidth="1"/>
    <col min="14596" max="14596" width="17.6640625" customWidth="1"/>
    <col min="14597" max="14597" width="12.33203125" customWidth="1"/>
    <col min="14598" max="14598" width="17.6640625" customWidth="1"/>
    <col min="14599" max="14599" width="12.33203125" customWidth="1"/>
    <col min="14600" max="14600" width="17.6640625" customWidth="1"/>
    <col min="14601" max="14601" width="2.109375" customWidth="1"/>
    <col min="14602" max="14602" width="4.5546875" customWidth="1"/>
    <col min="14603" max="14603" width="11.44140625" customWidth="1"/>
    <col min="14849" max="14849" width="11.44140625" customWidth="1"/>
    <col min="14850" max="14850" width="22.21875" customWidth="1"/>
    <col min="14851" max="14851" width="12.33203125" customWidth="1"/>
    <col min="14852" max="14852" width="17.6640625" customWidth="1"/>
    <col min="14853" max="14853" width="12.33203125" customWidth="1"/>
    <col min="14854" max="14854" width="17.6640625" customWidth="1"/>
    <col min="14855" max="14855" width="12.33203125" customWidth="1"/>
    <col min="14856" max="14856" width="17.6640625" customWidth="1"/>
    <col min="14857" max="14857" width="2.109375" customWidth="1"/>
    <col min="14858" max="14858" width="4.5546875" customWidth="1"/>
    <col min="14859" max="14859" width="11.44140625" customWidth="1"/>
    <col min="15105" max="15105" width="11.44140625" customWidth="1"/>
    <col min="15106" max="15106" width="22.21875" customWidth="1"/>
    <col min="15107" max="15107" width="12.33203125" customWidth="1"/>
    <col min="15108" max="15108" width="17.6640625" customWidth="1"/>
    <col min="15109" max="15109" width="12.33203125" customWidth="1"/>
    <col min="15110" max="15110" width="17.6640625" customWidth="1"/>
    <col min="15111" max="15111" width="12.33203125" customWidth="1"/>
    <col min="15112" max="15112" width="17.6640625" customWidth="1"/>
    <col min="15113" max="15113" width="2.109375" customWidth="1"/>
    <col min="15114" max="15114" width="4.5546875" customWidth="1"/>
    <col min="15115" max="15115" width="11.44140625" customWidth="1"/>
    <col min="15361" max="15361" width="11.44140625" customWidth="1"/>
    <col min="15362" max="15362" width="22.21875" customWidth="1"/>
    <col min="15363" max="15363" width="12.33203125" customWidth="1"/>
    <col min="15364" max="15364" width="17.6640625" customWidth="1"/>
    <col min="15365" max="15365" width="12.33203125" customWidth="1"/>
    <col min="15366" max="15366" width="17.6640625" customWidth="1"/>
    <col min="15367" max="15367" width="12.33203125" customWidth="1"/>
    <col min="15368" max="15368" width="17.6640625" customWidth="1"/>
    <col min="15369" max="15369" width="2.109375" customWidth="1"/>
    <col min="15370" max="15370" width="4.5546875" customWidth="1"/>
    <col min="15371" max="15371" width="11.44140625" customWidth="1"/>
    <col min="15617" max="15617" width="11.44140625" customWidth="1"/>
    <col min="15618" max="15618" width="22.21875" customWidth="1"/>
    <col min="15619" max="15619" width="12.33203125" customWidth="1"/>
    <col min="15620" max="15620" width="17.6640625" customWidth="1"/>
    <col min="15621" max="15621" width="12.33203125" customWidth="1"/>
    <col min="15622" max="15622" width="17.6640625" customWidth="1"/>
    <col min="15623" max="15623" width="12.33203125" customWidth="1"/>
    <col min="15624" max="15624" width="17.6640625" customWidth="1"/>
    <col min="15625" max="15625" width="2.109375" customWidth="1"/>
    <col min="15626" max="15626" width="4.5546875" customWidth="1"/>
    <col min="15627" max="15627" width="11.44140625" customWidth="1"/>
    <col min="15873" max="15873" width="11.44140625" customWidth="1"/>
    <col min="15874" max="15874" width="22.21875" customWidth="1"/>
    <col min="15875" max="15875" width="12.33203125" customWidth="1"/>
    <col min="15876" max="15876" width="17.6640625" customWidth="1"/>
    <col min="15877" max="15877" width="12.33203125" customWidth="1"/>
    <col min="15878" max="15878" width="17.6640625" customWidth="1"/>
    <col min="15879" max="15879" width="12.33203125" customWidth="1"/>
    <col min="15880" max="15880" width="17.6640625" customWidth="1"/>
    <col min="15881" max="15881" width="2.109375" customWidth="1"/>
    <col min="15882" max="15882" width="4.5546875" customWidth="1"/>
    <col min="15883" max="15883" width="11.44140625" customWidth="1"/>
    <col min="16129" max="16129" width="11.44140625" customWidth="1"/>
    <col min="16130" max="16130" width="22.21875" customWidth="1"/>
    <col min="16131" max="16131" width="12.33203125" customWidth="1"/>
    <col min="16132" max="16132" width="17.6640625" customWidth="1"/>
    <col min="16133" max="16133" width="12.33203125" customWidth="1"/>
    <col min="16134" max="16134" width="17.6640625" customWidth="1"/>
    <col min="16135" max="16135" width="12.33203125" customWidth="1"/>
    <col min="16136" max="16136" width="17.6640625" customWidth="1"/>
    <col min="16137" max="16137" width="2.109375" customWidth="1"/>
    <col min="16138" max="16138" width="4.5546875" customWidth="1"/>
    <col min="16139" max="16139" width="11.44140625" customWidth="1"/>
  </cols>
  <sheetData>
    <row r="1" spans="1:18" ht="21" x14ac:dyDescent="0.4">
      <c r="A1" s="1" t="s">
        <v>32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spans="1:18" ht="21" x14ac:dyDescent="0.4">
      <c r="A2" s="1" t="s">
        <v>1</v>
      </c>
      <c r="B2" s="1"/>
      <c r="C2" s="1"/>
      <c r="D2" s="1"/>
      <c r="E2" s="1"/>
      <c r="F2" s="1"/>
      <c r="G2" s="1"/>
      <c r="H2" s="1"/>
      <c r="I2" s="33"/>
      <c r="J2" s="33"/>
      <c r="K2" s="33"/>
    </row>
    <row r="3" spans="1:18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8" ht="17.399999999999999" x14ac:dyDescent="0.3">
      <c r="A4" s="3" t="s">
        <v>57</v>
      </c>
      <c r="B4" s="3"/>
      <c r="C4" s="3"/>
      <c r="D4" s="3"/>
      <c r="E4" s="3"/>
      <c r="F4" s="3"/>
      <c r="G4" s="3"/>
      <c r="H4" s="3"/>
      <c r="I4" s="34"/>
      <c r="J4" s="34"/>
      <c r="K4" s="34"/>
    </row>
    <row r="5" spans="1:18" ht="17.399999999999999" x14ac:dyDescent="0.3">
      <c r="A5" s="3" t="s">
        <v>58</v>
      </c>
      <c r="B5" s="3"/>
      <c r="C5" s="3"/>
      <c r="D5" s="3"/>
      <c r="E5" s="3"/>
      <c r="F5" s="3"/>
      <c r="G5" s="3"/>
      <c r="H5" s="3"/>
      <c r="I5" s="34"/>
      <c r="J5" s="34"/>
      <c r="K5" s="34"/>
    </row>
    <row r="6" spans="1:18" ht="15" x14ac:dyDescent="0.25">
      <c r="A6" s="4" t="s">
        <v>4</v>
      </c>
      <c r="B6" s="4"/>
      <c r="C6" s="4"/>
      <c r="D6" s="4"/>
      <c r="E6" s="4"/>
      <c r="F6" s="4"/>
      <c r="G6" s="4"/>
      <c r="H6" s="4"/>
      <c r="I6" s="35"/>
      <c r="J6" s="35"/>
      <c r="K6" s="35"/>
    </row>
    <row r="8" spans="1:18" ht="15.6" x14ac:dyDescent="0.3">
      <c r="A8" s="121"/>
      <c r="B8" s="122"/>
      <c r="C8" s="74" t="s">
        <v>59</v>
      </c>
      <c r="D8" s="76"/>
      <c r="E8" s="123"/>
      <c r="F8" s="124"/>
      <c r="G8" s="123"/>
      <c r="H8" s="124"/>
      <c r="I8" s="100"/>
      <c r="J8" s="100"/>
      <c r="K8" s="100"/>
    </row>
    <row r="9" spans="1:18" ht="15.6" x14ac:dyDescent="0.3">
      <c r="A9" s="125"/>
      <c r="B9" s="126"/>
      <c r="C9" s="127" t="s">
        <v>37</v>
      </c>
      <c r="D9" s="128"/>
      <c r="E9" s="129" t="s">
        <v>38</v>
      </c>
      <c r="F9" s="128"/>
      <c r="G9" s="127" t="s">
        <v>60</v>
      </c>
      <c r="H9" s="128"/>
      <c r="I9" s="100"/>
      <c r="J9" s="100"/>
      <c r="K9" s="100"/>
    </row>
    <row r="10" spans="1:18" ht="15.6" x14ac:dyDescent="0.3">
      <c r="A10" s="130" t="s">
        <v>52</v>
      </c>
      <c r="B10" s="131"/>
      <c r="C10" s="11" t="s">
        <v>7</v>
      </c>
      <c r="D10" s="12" t="s">
        <v>9</v>
      </c>
      <c r="E10" s="132" t="s">
        <v>7</v>
      </c>
      <c r="F10" s="12" t="s">
        <v>9</v>
      </c>
      <c r="G10" s="132" t="s">
        <v>7</v>
      </c>
      <c r="H10" s="78" t="s">
        <v>9</v>
      </c>
      <c r="I10" s="79"/>
      <c r="J10" s="18"/>
      <c r="K10" s="79"/>
    </row>
    <row r="11" spans="1:18" ht="15.6" x14ac:dyDescent="0.3">
      <c r="A11" s="15"/>
      <c r="B11" s="126"/>
      <c r="C11" s="99"/>
      <c r="D11" s="79"/>
      <c r="E11" s="99"/>
      <c r="F11" s="79"/>
      <c r="G11" s="99"/>
      <c r="H11" s="101"/>
      <c r="I11" s="18"/>
      <c r="J11" s="18"/>
      <c r="K11" s="79"/>
    </row>
    <row r="12" spans="1:18" ht="15.6" x14ac:dyDescent="0.3">
      <c r="A12" s="46" t="s">
        <v>53</v>
      </c>
      <c r="B12" s="133"/>
      <c r="C12" s="134"/>
      <c r="D12" s="135"/>
      <c r="E12" s="134"/>
      <c r="F12" s="135"/>
      <c r="G12" s="136"/>
      <c r="H12" s="137"/>
      <c r="I12" s="18"/>
      <c r="J12" s="18"/>
      <c r="K12" s="138"/>
    </row>
    <row r="13" spans="1:18" ht="15.6" x14ac:dyDescent="0.3">
      <c r="A13" s="46" t="s">
        <v>54</v>
      </c>
      <c r="B13" s="133"/>
      <c r="C13" s="104">
        <v>66</v>
      </c>
      <c r="D13" s="139">
        <v>378314017</v>
      </c>
      <c r="E13" s="16">
        <v>63</v>
      </c>
      <c r="F13" s="139">
        <v>529122159</v>
      </c>
      <c r="G13" s="136">
        <v>111</v>
      </c>
      <c r="H13" s="140">
        <v>181589718</v>
      </c>
      <c r="I13" s="18"/>
      <c r="J13" s="18"/>
      <c r="K13" s="138"/>
    </row>
    <row r="14" spans="1:18" ht="28.8" customHeight="1" x14ac:dyDescent="0.3">
      <c r="A14" s="46" t="s">
        <v>55</v>
      </c>
      <c r="B14" s="141"/>
      <c r="C14" s="90">
        <v>21</v>
      </c>
      <c r="D14" s="85">
        <v>106001117</v>
      </c>
      <c r="E14" s="16">
        <v>66</v>
      </c>
      <c r="F14" s="85">
        <v>68148381</v>
      </c>
      <c r="G14" s="136">
        <v>63</v>
      </c>
      <c r="H14" s="142">
        <v>26163133</v>
      </c>
      <c r="I14" s="143"/>
      <c r="J14" s="18"/>
      <c r="K14" s="144"/>
      <c r="N14" s="145"/>
      <c r="R14" s="146"/>
    </row>
    <row r="15" spans="1:18" ht="28.8" customHeight="1" x14ac:dyDescent="0.3">
      <c r="A15" s="46" t="s">
        <v>56</v>
      </c>
      <c r="B15" s="141"/>
      <c r="C15" s="90">
        <f>8+3</f>
        <v>11</v>
      </c>
      <c r="D15" s="85">
        <f>1250+2461312</f>
        <v>2462562</v>
      </c>
      <c r="E15" s="16">
        <f>19+1</f>
        <v>20</v>
      </c>
      <c r="F15" s="85">
        <f>2375+843217</f>
        <v>845592</v>
      </c>
      <c r="G15" s="136">
        <f>62+1</f>
        <v>63</v>
      </c>
      <c r="H15" s="142">
        <f>9250+40000</f>
        <v>49250</v>
      </c>
      <c r="I15" s="143"/>
      <c r="J15" s="18"/>
      <c r="K15" s="144"/>
      <c r="N15" s="145"/>
      <c r="R15" s="146"/>
    </row>
    <row r="16" spans="1:18" ht="15.6" x14ac:dyDescent="0.3">
      <c r="A16" s="15"/>
      <c r="B16" s="133"/>
      <c r="C16" s="16"/>
      <c r="D16" s="89"/>
      <c r="E16" s="16"/>
      <c r="F16" s="89"/>
      <c r="G16" s="104"/>
      <c r="H16" s="147"/>
      <c r="I16" s="143"/>
      <c r="J16" s="18"/>
      <c r="K16" s="144"/>
      <c r="N16" s="145"/>
      <c r="R16" s="146"/>
    </row>
    <row r="17" spans="1:18" ht="15.6" x14ac:dyDescent="0.3">
      <c r="A17" s="27" t="s">
        <v>18</v>
      </c>
      <c r="B17" s="148"/>
      <c r="C17" s="28">
        <v>98</v>
      </c>
      <c r="D17" s="91">
        <v>486777696</v>
      </c>
      <c r="E17" s="28">
        <v>149</v>
      </c>
      <c r="F17" s="91">
        <v>598116131</v>
      </c>
      <c r="G17" s="149">
        <v>237</v>
      </c>
      <c r="H17" s="150">
        <v>207802100</v>
      </c>
      <c r="I17" s="151"/>
      <c r="J17" s="64"/>
      <c r="K17" s="152"/>
      <c r="N17" s="145"/>
      <c r="R17" s="146"/>
    </row>
    <row r="18" spans="1:18" x14ac:dyDescent="0.25"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8" x14ac:dyDescent="0.25">
      <c r="A19" s="154"/>
      <c r="C19" s="153"/>
      <c r="D19" s="153"/>
      <c r="E19" s="153"/>
      <c r="F19" s="120"/>
      <c r="G19" s="153"/>
      <c r="H19" s="153"/>
      <c r="I19" s="153"/>
      <c r="J19" s="153"/>
      <c r="K19" s="153"/>
    </row>
  </sheetData>
  <mergeCells count="10">
    <mergeCell ref="C9:D9"/>
    <mergeCell ref="E9:F9"/>
    <mergeCell ref="G9:H9"/>
    <mergeCell ref="A10:B10"/>
    <mergeCell ref="A1:H1"/>
    <mergeCell ref="A2:H2"/>
    <mergeCell ref="A4:H4"/>
    <mergeCell ref="A5:H5"/>
    <mergeCell ref="A6:H6"/>
    <mergeCell ref="C8:D8"/>
  </mergeCells>
  <pageMargins left="0.7" right="0.7" top="0.75" bottom="0.75" header="0.3" footer="0.3"/>
  <pageSetup scale="74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workbookViewId="0">
      <selection sqref="A1:G1"/>
    </sheetView>
  </sheetViews>
  <sheetFormatPr defaultColWidth="9.109375" defaultRowHeight="13.2" x14ac:dyDescent="0.25"/>
  <cols>
    <col min="1" max="1" width="30.77734375" style="36" customWidth="1"/>
    <col min="2" max="2" width="14.77734375" style="36" customWidth="1"/>
    <col min="3" max="3" width="16.88671875" style="36" customWidth="1"/>
    <col min="4" max="4" width="3.44140625" style="36" customWidth="1"/>
    <col min="5" max="5" width="17.109375" style="36" customWidth="1"/>
    <col min="6" max="6" width="15.44140625" style="36" customWidth="1"/>
    <col min="7" max="7" width="3.44140625" style="36" customWidth="1"/>
    <col min="8" max="256" width="9.109375" style="36"/>
    <col min="257" max="257" width="30.77734375" style="36" customWidth="1"/>
    <col min="258" max="258" width="14.77734375" style="36" customWidth="1"/>
    <col min="259" max="259" width="16.88671875" style="36" customWidth="1"/>
    <col min="260" max="260" width="3.44140625" style="36" customWidth="1"/>
    <col min="261" max="261" width="17.109375" style="36" customWidth="1"/>
    <col min="262" max="262" width="15.44140625" style="36" customWidth="1"/>
    <col min="263" max="263" width="3.44140625" style="36" customWidth="1"/>
    <col min="264" max="512" width="9.109375" style="36"/>
    <col min="513" max="513" width="30.77734375" style="36" customWidth="1"/>
    <col min="514" max="514" width="14.77734375" style="36" customWidth="1"/>
    <col min="515" max="515" width="16.88671875" style="36" customWidth="1"/>
    <col min="516" max="516" width="3.44140625" style="36" customWidth="1"/>
    <col min="517" max="517" width="17.109375" style="36" customWidth="1"/>
    <col min="518" max="518" width="15.44140625" style="36" customWidth="1"/>
    <col min="519" max="519" width="3.44140625" style="36" customWidth="1"/>
    <col min="520" max="768" width="9.109375" style="36"/>
    <col min="769" max="769" width="30.77734375" style="36" customWidth="1"/>
    <col min="770" max="770" width="14.77734375" style="36" customWidth="1"/>
    <col min="771" max="771" width="16.88671875" style="36" customWidth="1"/>
    <col min="772" max="772" width="3.44140625" style="36" customWidth="1"/>
    <col min="773" max="773" width="17.109375" style="36" customWidth="1"/>
    <col min="774" max="774" width="15.44140625" style="36" customWidth="1"/>
    <col min="775" max="775" width="3.44140625" style="36" customWidth="1"/>
    <col min="776" max="1024" width="9.109375" style="36"/>
    <col min="1025" max="1025" width="30.77734375" style="36" customWidth="1"/>
    <col min="1026" max="1026" width="14.77734375" style="36" customWidth="1"/>
    <col min="1027" max="1027" width="16.88671875" style="36" customWidth="1"/>
    <col min="1028" max="1028" width="3.44140625" style="36" customWidth="1"/>
    <col min="1029" max="1029" width="17.109375" style="36" customWidth="1"/>
    <col min="1030" max="1030" width="15.44140625" style="36" customWidth="1"/>
    <col min="1031" max="1031" width="3.44140625" style="36" customWidth="1"/>
    <col min="1032" max="1280" width="9.109375" style="36"/>
    <col min="1281" max="1281" width="30.77734375" style="36" customWidth="1"/>
    <col min="1282" max="1282" width="14.77734375" style="36" customWidth="1"/>
    <col min="1283" max="1283" width="16.88671875" style="36" customWidth="1"/>
    <col min="1284" max="1284" width="3.44140625" style="36" customWidth="1"/>
    <col min="1285" max="1285" width="17.109375" style="36" customWidth="1"/>
    <col min="1286" max="1286" width="15.44140625" style="36" customWidth="1"/>
    <col min="1287" max="1287" width="3.44140625" style="36" customWidth="1"/>
    <col min="1288" max="1536" width="9.109375" style="36"/>
    <col min="1537" max="1537" width="30.77734375" style="36" customWidth="1"/>
    <col min="1538" max="1538" width="14.77734375" style="36" customWidth="1"/>
    <col min="1539" max="1539" width="16.88671875" style="36" customWidth="1"/>
    <col min="1540" max="1540" width="3.44140625" style="36" customWidth="1"/>
    <col min="1541" max="1541" width="17.109375" style="36" customWidth="1"/>
    <col min="1542" max="1542" width="15.44140625" style="36" customWidth="1"/>
    <col min="1543" max="1543" width="3.44140625" style="36" customWidth="1"/>
    <col min="1544" max="1792" width="9.109375" style="36"/>
    <col min="1793" max="1793" width="30.77734375" style="36" customWidth="1"/>
    <col min="1794" max="1794" width="14.77734375" style="36" customWidth="1"/>
    <col min="1795" max="1795" width="16.88671875" style="36" customWidth="1"/>
    <col min="1796" max="1796" width="3.44140625" style="36" customWidth="1"/>
    <col min="1797" max="1797" width="17.109375" style="36" customWidth="1"/>
    <col min="1798" max="1798" width="15.44140625" style="36" customWidth="1"/>
    <col min="1799" max="1799" width="3.44140625" style="36" customWidth="1"/>
    <col min="1800" max="2048" width="9.109375" style="36"/>
    <col min="2049" max="2049" width="30.77734375" style="36" customWidth="1"/>
    <col min="2050" max="2050" width="14.77734375" style="36" customWidth="1"/>
    <col min="2051" max="2051" width="16.88671875" style="36" customWidth="1"/>
    <col min="2052" max="2052" width="3.44140625" style="36" customWidth="1"/>
    <col min="2053" max="2053" width="17.109375" style="36" customWidth="1"/>
    <col min="2054" max="2054" width="15.44140625" style="36" customWidth="1"/>
    <col min="2055" max="2055" width="3.44140625" style="36" customWidth="1"/>
    <col min="2056" max="2304" width="9.109375" style="36"/>
    <col min="2305" max="2305" width="30.77734375" style="36" customWidth="1"/>
    <col min="2306" max="2306" width="14.77734375" style="36" customWidth="1"/>
    <col min="2307" max="2307" width="16.88671875" style="36" customWidth="1"/>
    <col min="2308" max="2308" width="3.44140625" style="36" customWidth="1"/>
    <col min="2309" max="2309" width="17.109375" style="36" customWidth="1"/>
    <col min="2310" max="2310" width="15.44140625" style="36" customWidth="1"/>
    <col min="2311" max="2311" width="3.44140625" style="36" customWidth="1"/>
    <col min="2312" max="2560" width="9.109375" style="36"/>
    <col min="2561" max="2561" width="30.77734375" style="36" customWidth="1"/>
    <col min="2562" max="2562" width="14.77734375" style="36" customWidth="1"/>
    <col min="2563" max="2563" width="16.88671875" style="36" customWidth="1"/>
    <col min="2564" max="2564" width="3.44140625" style="36" customWidth="1"/>
    <col min="2565" max="2565" width="17.109375" style="36" customWidth="1"/>
    <col min="2566" max="2566" width="15.44140625" style="36" customWidth="1"/>
    <col min="2567" max="2567" width="3.44140625" style="36" customWidth="1"/>
    <col min="2568" max="2816" width="9.109375" style="36"/>
    <col min="2817" max="2817" width="30.77734375" style="36" customWidth="1"/>
    <col min="2818" max="2818" width="14.77734375" style="36" customWidth="1"/>
    <col min="2819" max="2819" width="16.88671875" style="36" customWidth="1"/>
    <col min="2820" max="2820" width="3.44140625" style="36" customWidth="1"/>
    <col min="2821" max="2821" width="17.109375" style="36" customWidth="1"/>
    <col min="2822" max="2822" width="15.44140625" style="36" customWidth="1"/>
    <col min="2823" max="2823" width="3.44140625" style="36" customWidth="1"/>
    <col min="2824" max="3072" width="9.109375" style="36"/>
    <col min="3073" max="3073" width="30.77734375" style="36" customWidth="1"/>
    <col min="3074" max="3074" width="14.77734375" style="36" customWidth="1"/>
    <col min="3075" max="3075" width="16.88671875" style="36" customWidth="1"/>
    <col min="3076" max="3076" width="3.44140625" style="36" customWidth="1"/>
    <col min="3077" max="3077" width="17.109375" style="36" customWidth="1"/>
    <col min="3078" max="3078" width="15.44140625" style="36" customWidth="1"/>
    <col min="3079" max="3079" width="3.44140625" style="36" customWidth="1"/>
    <col min="3080" max="3328" width="9.109375" style="36"/>
    <col min="3329" max="3329" width="30.77734375" style="36" customWidth="1"/>
    <col min="3330" max="3330" width="14.77734375" style="36" customWidth="1"/>
    <col min="3331" max="3331" width="16.88671875" style="36" customWidth="1"/>
    <col min="3332" max="3332" width="3.44140625" style="36" customWidth="1"/>
    <col min="3333" max="3333" width="17.109375" style="36" customWidth="1"/>
    <col min="3334" max="3334" width="15.44140625" style="36" customWidth="1"/>
    <col min="3335" max="3335" width="3.44140625" style="36" customWidth="1"/>
    <col min="3336" max="3584" width="9.109375" style="36"/>
    <col min="3585" max="3585" width="30.77734375" style="36" customWidth="1"/>
    <col min="3586" max="3586" width="14.77734375" style="36" customWidth="1"/>
    <col min="3587" max="3587" width="16.88671875" style="36" customWidth="1"/>
    <col min="3588" max="3588" width="3.44140625" style="36" customWidth="1"/>
    <col min="3589" max="3589" width="17.109375" style="36" customWidth="1"/>
    <col min="3590" max="3590" width="15.44140625" style="36" customWidth="1"/>
    <col min="3591" max="3591" width="3.44140625" style="36" customWidth="1"/>
    <col min="3592" max="3840" width="9.109375" style="36"/>
    <col min="3841" max="3841" width="30.77734375" style="36" customWidth="1"/>
    <col min="3842" max="3842" width="14.77734375" style="36" customWidth="1"/>
    <col min="3843" max="3843" width="16.88671875" style="36" customWidth="1"/>
    <col min="3844" max="3844" width="3.44140625" style="36" customWidth="1"/>
    <col min="3845" max="3845" width="17.109375" style="36" customWidth="1"/>
    <col min="3846" max="3846" width="15.44140625" style="36" customWidth="1"/>
    <col min="3847" max="3847" width="3.44140625" style="36" customWidth="1"/>
    <col min="3848" max="4096" width="9.109375" style="36"/>
    <col min="4097" max="4097" width="30.77734375" style="36" customWidth="1"/>
    <col min="4098" max="4098" width="14.77734375" style="36" customWidth="1"/>
    <col min="4099" max="4099" width="16.88671875" style="36" customWidth="1"/>
    <col min="4100" max="4100" width="3.44140625" style="36" customWidth="1"/>
    <col min="4101" max="4101" width="17.109375" style="36" customWidth="1"/>
    <col min="4102" max="4102" width="15.44140625" style="36" customWidth="1"/>
    <col min="4103" max="4103" width="3.44140625" style="36" customWidth="1"/>
    <col min="4104" max="4352" width="9.109375" style="36"/>
    <col min="4353" max="4353" width="30.77734375" style="36" customWidth="1"/>
    <col min="4354" max="4354" width="14.77734375" style="36" customWidth="1"/>
    <col min="4355" max="4355" width="16.88671875" style="36" customWidth="1"/>
    <col min="4356" max="4356" width="3.44140625" style="36" customWidth="1"/>
    <col min="4357" max="4357" width="17.109375" style="36" customWidth="1"/>
    <col min="4358" max="4358" width="15.44140625" style="36" customWidth="1"/>
    <col min="4359" max="4359" width="3.44140625" style="36" customWidth="1"/>
    <col min="4360" max="4608" width="9.109375" style="36"/>
    <col min="4609" max="4609" width="30.77734375" style="36" customWidth="1"/>
    <col min="4610" max="4610" width="14.77734375" style="36" customWidth="1"/>
    <col min="4611" max="4611" width="16.88671875" style="36" customWidth="1"/>
    <col min="4612" max="4612" width="3.44140625" style="36" customWidth="1"/>
    <col min="4613" max="4613" width="17.109375" style="36" customWidth="1"/>
    <col min="4614" max="4614" width="15.44140625" style="36" customWidth="1"/>
    <col min="4615" max="4615" width="3.44140625" style="36" customWidth="1"/>
    <col min="4616" max="4864" width="9.109375" style="36"/>
    <col min="4865" max="4865" width="30.77734375" style="36" customWidth="1"/>
    <col min="4866" max="4866" width="14.77734375" style="36" customWidth="1"/>
    <col min="4867" max="4867" width="16.88671875" style="36" customWidth="1"/>
    <col min="4868" max="4868" width="3.44140625" style="36" customWidth="1"/>
    <col min="4869" max="4869" width="17.109375" style="36" customWidth="1"/>
    <col min="4870" max="4870" width="15.44140625" style="36" customWidth="1"/>
    <col min="4871" max="4871" width="3.44140625" style="36" customWidth="1"/>
    <col min="4872" max="5120" width="9.109375" style="36"/>
    <col min="5121" max="5121" width="30.77734375" style="36" customWidth="1"/>
    <col min="5122" max="5122" width="14.77734375" style="36" customWidth="1"/>
    <col min="5123" max="5123" width="16.88671875" style="36" customWidth="1"/>
    <col min="5124" max="5124" width="3.44140625" style="36" customWidth="1"/>
    <col min="5125" max="5125" width="17.109375" style="36" customWidth="1"/>
    <col min="5126" max="5126" width="15.44140625" style="36" customWidth="1"/>
    <col min="5127" max="5127" width="3.44140625" style="36" customWidth="1"/>
    <col min="5128" max="5376" width="9.109375" style="36"/>
    <col min="5377" max="5377" width="30.77734375" style="36" customWidth="1"/>
    <col min="5378" max="5378" width="14.77734375" style="36" customWidth="1"/>
    <col min="5379" max="5379" width="16.88671875" style="36" customWidth="1"/>
    <col min="5380" max="5380" width="3.44140625" style="36" customWidth="1"/>
    <col min="5381" max="5381" width="17.109375" style="36" customWidth="1"/>
    <col min="5382" max="5382" width="15.44140625" style="36" customWidth="1"/>
    <col min="5383" max="5383" width="3.44140625" style="36" customWidth="1"/>
    <col min="5384" max="5632" width="9.109375" style="36"/>
    <col min="5633" max="5633" width="30.77734375" style="36" customWidth="1"/>
    <col min="5634" max="5634" width="14.77734375" style="36" customWidth="1"/>
    <col min="5635" max="5635" width="16.88671875" style="36" customWidth="1"/>
    <col min="5636" max="5636" width="3.44140625" style="36" customWidth="1"/>
    <col min="5637" max="5637" width="17.109375" style="36" customWidth="1"/>
    <col min="5638" max="5638" width="15.44140625" style="36" customWidth="1"/>
    <col min="5639" max="5639" width="3.44140625" style="36" customWidth="1"/>
    <col min="5640" max="5888" width="9.109375" style="36"/>
    <col min="5889" max="5889" width="30.77734375" style="36" customWidth="1"/>
    <col min="5890" max="5890" width="14.77734375" style="36" customWidth="1"/>
    <col min="5891" max="5891" width="16.88671875" style="36" customWidth="1"/>
    <col min="5892" max="5892" width="3.44140625" style="36" customWidth="1"/>
    <col min="5893" max="5893" width="17.109375" style="36" customWidth="1"/>
    <col min="5894" max="5894" width="15.44140625" style="36" customWidth="1"/>
    <col min="5895" max="5895" width="3.44140625" style="36" customWidth="1"/>
    <col min="5896" max="6144" width="9.109375" style="36"/>
    <col min="6145" max="6145" width="30.77734375" style="36" customWidth="1"/>
    <col min="6146" max="6146" width="14.77734375" style="36" customWidth="1"/>
    <col min="6147" max="6147" width="16.88671875" style="36" customWidth="1"/>
    <col min="6148" max="6148" width="3.44140625" style="36" customWidth="1"/>
    <col min="6149" max="6149" width="17.109375" style="36" customWidth="1"/>
    <col min="6150" max="6150" width="15.44140625" style="36" customWidth="1"/>
    <col min="6151" max="6151" width="3.44140625" style="36" customWidth="1"/>
    <col min="6152" max="6400" width="9.109375" style="36"/>
    <col min="6401" max="6401" width="30.77734375" style="36" customWidth="1"/>
    <col min="6402" max="6402" width="14.77734375" style="36" customWidth="1"/>
    <col min="6403" max="6403" width="16.88671875" style="36" customWidth="1"/>
    <col min="6404" max="6404" width="3.44140625" style="36" customWidth="1"/>
    <col min="6405" max="6405" width="17.109375" style="36" customWidth="1"/>
    <col min="6406" max="6406" width="15.44140625" style="36" customWidth="1"/>
    <col min="6407" max="6407" width="3.44140625" style="36" customWidth="1"/>
    <col min="6408" max="6656" width="9.109375" style="36"/>
    <col min="6657" max="6657" width="30.77734375" style="36" customWidth="1"/>
    <col min="6658" max="6658" width="14.77734375" style="36" customWidth="1"/>
    <col min="6659" max="6659" width="16.88671875" style="36" customWidth="1"/>
    <col min="6660" max="6660" width="3.44140625" style="36" customWidth="1"/>
    <col min="6661" max="6661" width="17.109375" style="36" customWidth="1"/>
    <col min="6662" max="6662" width="15.44140625" style="36" customWidth="1"/>
    <col min="6663" max="6663" width="3.44140625" style="36" customWidth="1"/>
    <col min="6664" max="6912" width="9.109375" style="36"/>
    <col min="6913" max="6913" width="30.77734375" style="36" customWidth="1"/>
    <col min="6914" max="6914" width="14.77734375" style="36" customWidth="1"/>
    <col min="6915" max="6915" width="16.88671875" style="36" customWidth="1"/>
    <col min="6916" max="6916" width="3.44140625" style="36" customWidth="1"/>
    <col min="6917" max="6917" width="17.109375" style="36" customWidth="1"/>
    <col min="6918" max="6918" width="15.44140625" style="36" customWidth="1"/>
    <col min="6919" max="6919" width="3.44140625" style="36" customWidth="1"/>
    <col min="6920" max="7168" width="9.109375" style="36"/>
    <col min="7169" max="7169" width="30.77734375" style="36" customWidth="1"/>
    <col min="7170" max="7170" width="14.77734375" style="36" customWidth="1"/>
    <col min="7171" max="7171" width="16.88671875" style="36" customWidth="1"/>
    <col min="7172" max="7172" width="3.44140625" style="36" customWidth="1"/>
    <col min="7173" max="7173" width="17.109375" style="36" customWidth="1"/>
    <col min="7174" max="7174" width="15.44140625" style="36" customWidth="1"/>
    <col min="7175" max="7175" width="3.44140625" style="36" customWidth="1"/>
    <col min="7176" max="7424" width="9.109375" style="36"/>
    <col min="7425" max="7425" width="30.77734375" style="36" customWidth="1"/>
    <col min="7426" max="7426" width="14.77734375" style="36" customWidth="1"/>
    <col min="7427" max="7427" width="16.88671875" style="36" customWidth="1"/>
    <col min="7428" max="7428" width="3.44140625" style="36" customWidth="1"/>
    <col min="7429" max="7429" width="17.109375" style="36" customWidth="1"/>
    <col min="7430" max="7430" width="15.44140625" style="36" customWidth="1"/>
    <col min="7431" max="7431" width="3.44140625" style="36" customWidth="1"/>
    <col min="7432" max="7680" width="9.109375" style="36"/>
    <col min="7681" max="7681" width="30.77734375" style="36" customWidth="1"/>
    <col min="7682" max="7682" width="14.77734375" style="36" customWidth="1"/>
    <col min="7683" max="7683" width="16.88671875" style="36" customWidth="1"/>
    <col min="7684" max="7684" width="3.44140625" style="36" customWidth="1"/>
    <col min="7685" max="7685" width="17.109375" style="36" customWidth="1"/>
    <col min="7686" max="7686" width="15.44140625" style="36" customWidth="1"/>
    <col min="7687" max="7687" width="3.44140625" style="36" customWidth="1"/>
    <col min="7688" max="7936" width="9.109375" style="36"/>
    <col min="7937" max="7937" width="30.77734375" style="36" customWidth="1"/>
    <col min="7938" max="7938" width="14.77734375" style="36" customWidth="1"/>
    <col min="7939" max="7939" width="16.88671875" style="36" customWidth="1"/>
    <col min="7940" max="7940" width="3.44140625" style="36" customWidth="1"/>
    <col min="7941" max="7941" width="17.109375" style="36" customWidth="1"/>
    <col min="7942" max="7942" width="15.44140625" style="36" customWidth="1"/>
    <col min="7943" max="7943" width="3.44140625" style="36" customWidth="1"/>
    <col min="7944" max="8192" width="9.109375" style="36"/>
    <col min="8193" max="8193" width="30.77734375" style="36" customWidth="1"/>
    <col min="8194" max="8194" width="14.77734375" style="36" customWidth="1"/>
    <col min="8195" max="8195" width="16.88671875" style="36" customWidth="1"/>
    <col min="8196" max="8196" width="3.44140625" style="36" customWidth="1"/>
    <col min="8197" max="8197" width="17.109375" style="36" customWidth="1"/>
    <col min="8198" max="8198" width="15.44140625" style="36" customWidth="1"/>
    <col min="8199" max="8199" width="3.44140625" style="36" customWidth="1"/>
    <col min="8200" max="8448" width="9.109375" style="36"/>
    <col min="8449" max="8449" width="30.77734375" style="36" customWidth="1"/>
    <col min="8450" max="8450" width="14.77734375" style="36" customWidth="1"/>
    <col min="8451" max="8451" width="16.88671875" style="36" customWidth="1"/>
    <col min="8452" max="8452" width="3.44140625" style="36" customWidth="1"/>
    <col min="8453" max="8453" width="17.109375" style="36" customWidth="1"/>
    <col min="8454" max="8454" width="15.44140625" style="36" customWidth="1"/>
    <col min="8455" max="8455" width="3.44140625" style="36" customWidth="1"/>
    <col min="8456" max="8704" width="9.109375" style="36"/>
    <col min="8705" max="8705" width="30.77734375" style="36" customWidth="1"/>
    <col min="8706" max="8706" width="14.77734375" style="36" customWidth="1"/>
    <col min="8707" max="8707" width="16.88671875" style="36" customWidth="1"/>
    <col min="8708" max="8708" width="3.44140625" style="36" customWidth="1"/>
    <col min="8709" max="8709" width="17.109375" style="36" customWidth="1"/>
    <col min="8710" max="8710" width="15.44140625" style="36" customWidth="1"/>
    <col min="8711" max="8711" width="3.44140625" style="36" customWidth="1"/>
    <col min="8712" max="8960" width="9.109375" style="36"/>
    <col min="8961" max="8961" width="30.77734375" style="36" customWidth="1"/>
    <col min="8962" max="8962" width="14.77734375" style="36" customWidth="1"/>
    <col min="8963" max="8963" width="16.88671875" style="36" customWidth="1"/>
    <col min="8964" max="8964" width="3.44140625" style="36" customWidth="1"/>
    <col min="8965" max="8965" width="17.109375" style="36" customWidth="1"/>
    <col min="8966" max="8966" width="15.44140625" style="36" customWidth="1"/>
    <col min="8967" max="8967" width="3.44140625" style="36" customWidth="1"/>
    <col min="8968" max="9216" width="9.109375" style="36"/>
    <col min="9217" max="9217" width="30.77734375" style="36" customWidth="1"/>
    <col min="9218" max="9218" width="14.77734375" style="36" customWidth="1"/>
    <col min="9219" max="9219" width="16.88671875" style="36" customWidth="1"/>
    <col min="9220" max="9220" width="3.44140625" style="36" customWidth="1"/>
    <col min="9221" max="9221" width="17.109375" style="36" customWidth="1"/>
    <col min="9222" max="9222" width="15.44140625" style="36" customWidth="1"/>
    <col min="9223" max="9223" width="3.44140625" style="36" customWidth="1"/>
    <col min="9224" max="9472" width="9.109375" style="36"/>
    <col min="9473" max="9473" width="30.77734375" style="36" customWidth="1"/>
    <col min="9474" max="9474" width="14.77734375" style="36" customWidth="1"/>
    <col min="9475" max="9475" width="16.88671875" style="36" customWidth="1"/>
    <col min="9476" max="9476" width="3.44140625" style="36" customWidth="1"/>
    <col min="9477" max="9477" width="17.109375" style="36" customWidth="1"/>
    <col min="9478" max="9478" width="15.44140625" style="36" customWidth="1"/>
    <col min="9479" max="9479" width="3.44140625" style="36" customWidth="1"/>
    <col min="9480" max="9728" width="9.109375" style="36"/>
    <col min="9729" max="9729" width="30.77734375" style="36" customWidth="1"/>
    <col min="9730" max="9730" width="14.77734375" style="36" customWidth="1"/>
    <col min="9731" max="9731" width="16.88671875" style="36" customWidth="1"/>
    <col min="9732" max="9732" width="3.44140625" style="36" customWidth="1"/>
    <col min="9733" max="9733" width="17.109375" style="36" customWidth="1"/>
    <col min="9734" max="9734" width="15.44140625" style="36" customWidth="1"/>
    <col min="9735" max="9735" width="3.44140625" style="36" customWidth="1"/>
    <col min="9736" max="9984" width="9.109375" style="36"/>
    <col min="9985" max="9985" width="30.77734375" style="36" customWidth="1"/>
    <col min="9986" max="9986" width="14.77734375" style="36" customWidth="1"/>
    <col min="9987" max="9987" width="16.88671875" style="36" customWidth="1"/>
    <col min="9988" max="9988" width="3.44140625" style="36" customWidth="1"/>
    <col min="9989" max="9989" width="17.109375" style="36" customWidth="1"/>
    <col min="9990" max="9990" width="15.44140625" style="36" customWidth="1"/>
    <col min="9991" max="9991" width="3.44140625" style="36" customWidth="1"/>
    <col min="9992" max="10240" width="9.109375" style="36"/>
    <col min="10241" max="10241" width="30.77734375" style="36" customWidth="1"/>
    <col min="10242" max="10242" width="14.77734375" style="36" customWidth="1"/>
    <col min="10243" max="10243" width="16.88671875" style="36" customWidth="1"/>
    <col min="10244" max="10244" width="3.44140625" style="36" customWidth="1"/>
    <col min="10245" max="10245" width="17.109375" style="36" customWidth="1"/>
    <col min="10246" max="10246" width="15.44140625" style="36" customWidth="1"/>
    <col min="10247" max="10247" width="3.44140625" style="36" customWidth="1"/>
    <col min="10248" max="10496" width="9.109375" style="36"/>
    <col min="10497" max="10497" width="30.77734375" style="36" customWidth="1"/>
    <col min="10498" max="10498" width="14.77734375" style="36" customWidth="1"/>
    <col min="10499" max="10499" width="16.88671875" style="36" customWidth="1"/>
    <col min="10500" max="10500" width="3.44140625" style="36" customWidth="1"/>
    <col min="10501" max="10501" width="17.109375" style="36" customWidth="1"/>
    <col min="10502" max="10502" width="15.44140625" style="36" customWidth="1"/>
    <col min="10503" max="10503" width="3.44140625" style="36" customWidth="1"/>
    <col min="10504" max="10752" width="9.109375" style="36"/>
    <col min="10753" max="10753" width="30.77734375" style="36" customWidth="1"/>
    <col min="10754" max="10754" width="14.77734375" style="36" customWidth="1"/>
    <col min="10755" max="10755" width="16.88671875" style="36" customWidth="1"/>
    <col min="10756" max="10756" width="3.44140625" style="36" customWidth="1"/>
    <col min="10757" max="10757" width="17.109375" style="36" customWidth="1"/>
    <col min="10758" max="10758" width="15.44140625" style="36" customWidth="1"/>
    <col min="10759" max="10759" width="3.44140625" style="36" customWidth="1"/>
    <col min="10760" max="11008" width="9.109375" style="36"/>
    <col min="11009" max="11009" width="30.77734375" style="36" customWidth="1"/>
    <col min="11010" max="11010" width="14.77734375" style="36" customWidth="1"/>
    <col min="11011" max="11011" width="16.88671875" style="36" customWidth="1"/>
    <col min="11012" max="11012" width="3.44140625" style="36" customWidth="1"/>
    <col min="11013" max="11013" width="17.109375" style="36" customWidth="1"/>
    <col min="11014" max="11014" width="15.44140625" style="36" customWidth="1"/>
    <col min="11015" max="11015" width="3.44140625" style="36" customWidth="1"/>
    <col min="11016" max="11264" width="9.109375" style="36"/>
    <col min="11265" max="11265" width="30.77734375" style="36" customWidth="1"/>
    <col min="11266" max="11266" width="14.77734375" style="36" customWidth="1"/>
    <col min="11267" max="11267" width="16.88671875" style="36" customWidth="1"/>
    <col min="11268" max="11268" width="3.44140625" style="36" customWidth="1"/>
    <col min="11269" max="11269" width="17.109375" style="36" customWidth="1"/>
    <col min="11270" max="11270" width="15.44140625" style="36" customWidth="1"/>
    <col min="11271" max="11271" width="3.44140625" style="36" customWidth="1"/>
    <col min="11272" max="11520" width="9.109375" style="36"/>
    <col min="11521" max="11521" width="30.77734375" style="36" customWidth="1"/>
    <col min="11522" max="11522" width="14.77734375" style="36" customWidth="1"/>
    <col min="11523" max="11523" width="16.88671875" style="36" customWidth="1"/>
    <col min="11524" max="11524" width="3.44140625" style="36" customWidth="1"/>
    <col min="11525" max="11525" width="17.109375" style="36" customWidth="1"/>
    <col min="11526" max="11526" width="15.44140625" style="36" customWidth="1"/>
    <col min="11527" max="11527" width="3.44140625" style="36" customWidth="1"/>
    <col min="11528" max="11776" width="9.109375" style="36"/>
    <col min="11777" max="11777" width="30.77734375" style="36" customWidth="1"/>
    <col min="11778" max="11778" width="14.77734375" style="36" customWidth="1"/>
    <col min="11779" max="11779" width="16.88671875" style="36" customWidth="1"/>
    <col min="11780" max="11780" width="3.44140625" style="36" customWidth="1"/>
    <col min="11781" max="11781" width="17.109375" style="36" customWidth="1"/>
    <col min="11782" max="11782" width="15.44140625" style="36" customWidth="1"/>
    <col min="11783" max="11783" width="3.44140625" style="36" customWidth="1"/>
    <col min="11784" max="12032" width="9.109375" style="36"/>
    <col min="12033" max="12033" width="30.77734375" style="36" customWidth="1"/>
    <col min="12034" max="12034" width="14.77734375" style="36" customWidth="1"/>
    <col min="12035" max="12035" width="16.88671875" style="36" customWidth="1"/>
    <col min="12036" max="12036" width="3.44140625" style="36" customWidth="1"/>
    <col min="12037" max="12037" width="17.109375" style="36" customWidth="1"/>
    <col min="12038" max="12038" width="15.44140625" style="36" customWidth="1"/>
    <col min="12039" max="12039" width="3.44140625" style="36" customWidth="1"/>
    <col min="12040" max="12288" width="9.109375" style="36"/>
    <col min="12289" max="12289" width="30.77734375" style="36" customWidth="1"/>
    <col min="12290" max="12290" width="14.77734375" style="36" customWidth="1"/>
    <col min="12291" max="12291" width="16.88671875" style="36" customWidth="1"/>
    <col min="12292" max="12292" width="3.44140625" style="36" customWidth="1"/>
    <col min="12293" max="12293" width="17.109375" style="36" customWidth="1"/>
    <col min="12294" max="12294" width="15.44140625" style="36" customWidth="1"/>
    <col min="12295" max="12295" width="3.44140625" style="36" customWidth="1"/>
    <col min="12296" max="12544" width="9.109375" style="36"/>
    <col min="12545" max="12545" width="30.77734375" style="36" customWidth="1"/>
    <col min="12546" max="12546" width="14.77734375" style="36" customWidth="1"/>
    <col min="12547" max="12547" width="16.88671875" style="36" customWidth="1"/>
    <col min="12548" max="12548" width="3.44140625" style="36" customWidth="1"/>
    <col min="12549" max="12549" width="17.109375" style="36" customWidth="1"/>
    <col min="12550" max="12550" width="15.44140625" style="36" customWidth="1"/>
    <col min="12551" max="12551" width="3.44140625" style="36" customWidth="1"/>
    <col min="12552" max="12800" width="9.109375" style="36"/>
    <col min="12801" max="12801" width="30.77734375" style="36" customWidth="1"/>
    <col min="12802" max="12802" width="14.77734375" style="36" customWidth="1"/>
    <col min="12803" max="12803" width="16.88671875" style="36" customWidth="1"/>
    <col min="12804" max="12804" width="3.44140625" style="36" customWidth="1"/>
    <col min="12805" max="12805" width="17.109375" style="36" customWidth="1"/>
    <col min="12806" max="12806" width="15.44140625" style="36" customWidth="1"/>
    <col min="12807" max="12807" width="3.44140625" style="36" customWidth="1"/>
    <col min="12808" max="13056" width="9.109375" style="36"/>
    <col min="13057" max="13057" width="30.77734375" style="36" customWidth="1"/>
    <col min="13058" max="13058" width="14.77734375" style="36" customWidth="1"/>
    <col min="13059" max="13059" width="16.88671875" style="36" customWidth="1"/>
    <col min="13060" max="13060" width="3.44140625" style="36" customWidth="1"/>
    <col min="13061" max="13061" width="17.109375" style="36" customWidth="1"/>
    <col min="13062" max="13062" width="15.44140625" style="36" customWidth="1"/>
    <col min="13063" max="13063" width="3.44140625" style="36" customWidth="1"/>
    <col min="13064" max="13312" width="9.109375" style="36"/>
    <col min="13313" max="13313" width="30.77734375" style="36" customWidth="1"/>
    <col min="13314" max="13314" width="14.77734375" style="36" customWidth="1"/>
    <col min="13315" max="13315" width="16.88671875" style="36" customWidth="1"/>
    <col min="13316" max="13316" width="3.44140625" style="36" customWidth="1"/>
    <col min="13317" max="13317" width="17.109375" style="36" customWidth="1"/>
    <col min="13318" max="13318" width="15.44140625" style="36" customWidth="1"/>
    <col min="13319" max="13319" width="3.44140625" style="36" customWidth="1"/>
    <col min="13320" max="13568" width="9.109375" style="36"/>
    <col min="13569" max="13569" width="30.77734375" style="36" customWidth="1"/>
    <col min="13570" max="13570" width="14.77734375" style="36" customWidth="1"/>
    <col min="13571" max="13571" width="16.88671875" style="36" customWidth="1"/>
    <col min="13572" max="13572" width="3.44140625" style="36" customWidth="1"/>
    <col min="13573" max="13573" width="17.109375" style="36" customWidth="1"/>
    <col min="13574" max="13574" width="15.44140625" style="36" customWidth="1"/>
    <col min="13575" max="13575" width="3.44140625" style="36" customWidth="1"/>
    <col min="13576" max="13824" width="9.109375" style="36"/>
    <col min="13825" max="13825" width="30.77734375" style="36" customWidth="1"/>
    <col min="13826" max="13826" width="14.77734375" style="36" customWidth="1"/>
    <col min="13827" max="13827" width="16.88671875" style="36" customWidth="1"/>
    <col min="13828" max="13828" width="3.44140625" style="36" customWidth="1"/>
    <col min="13829" max="13829" width="17.109375" style="36" customWidth="1"/>
    <col min="13830" max="13830" width="15.44140625" style="36" customWidth="1"/>
    <col min="13831" max="13831" width="3.44140625" style="36" customWidth="1"/>
    <col min="13832" max="14080" width="9.109375" style="36"/>
    <col min="14081" max="14081" width="30.77734375" style="36" customWidth="1"/>
    <col min="14082" max="14082" width="14.77734375" style="36" customWidth="1"/>
    <col min="14083" max="14083" width="16.88671875" style="36" customWidth="1"/>
    <col min="14084" max="14084" width="3.44140625" style="36" customWidth="1"/>
    <col min="14085" max="14085" width="17.109375" style="36" customWidth="1"/>
    <col min="14086" max="14086" width="15.44140625" style="36" customWidth="1"/>
    <col min="14087" max="14087" width="3.44140625" style="36" customWidth="1"/>
    <col min="14088" max="14336" width="9.109375" style="36"/>
    <col min="14337" max="14337" width="30.77734375" style="36" customWidth="1"/>
    <col min="14338" max="14338" width="14.77734375" style="36" customWidth="1"/>
    <col min="14339" max="14339" width="16.88671875" style="36" customWidth="1"/>
    <col min="14340" max="14340" width="3.44140625" style="36" customWidth="1"/>
    <col min="14341" max="14341" width="17.109375" style="36" customWidth="1"/>
    <col min="14342" max="14342" width="15.44140625" style="36" customWidth="1"/>
    <col min="14343" max="14343" width="3.44140625" style="36" customWidth="1"/>
    <col min="14344" max="14592" width="9.109375" style="36"/>
    <col min="14593" max="14593" width="30.77734375" style="36" customWidth="1"/>
    <col min="14594" max="14594" width="14.77734375" style="36" customWidth="1"/>
    <col min="14595" max="14595" width="16.88671875" style="36" customWidth="1"/>
    <col min="14596" max="14596" width="3.44140625" style="36" customWidth="1"/>
    <col min="14597" max="14597" width="17.109375" style="36" customWidth="1"/>
    <col min="14598" max="14598" width="15.44140625" style="36" customWidth="1"/>
    <col min="14599" max="14599" width="3.44140625" style="36" customWidth="1"/>
    <col min="14600" max="14848" width="9.109375" style="36"/>
    <col min="14849" max="14849" width="30.77734375" style="36" customWidth="1"/>
    <col min="14850" max="14850" width="14.77734375" style="36" customWidth="1"/>
    <col min="14851" max="14851" width="16.88671875" style="36" customWidth="1"/>
    <col min="14852" max="14852" width="3.44140625" style="36" customWidth="1"/>
    <col min="14853" max="14853" width="17.109375" style="36" customWidth="1"/>
    <col min="14854" max="14854" width="15.44140625" style="36" customWidth="1"/>
    <col min="14855" max="14855" width="3.44140625" style="36" customWidth="1"/>
    <col min="14856" max="15104" width="9.109375" style="36"/>
    <col min="15105" max="15105" width="30.77734375" style="36" customWidth="1"/>
    <col min="15106" max="15106" width="14.77734375" style="36" customWidth="1"/>
    <col min="15107" max="15107" width="16.88671875" style="36" customWidth="1"/>
    <col min="15108" max="15108" width="3.44140625" style="36" customWidth="1"/>
    <col min="15109" max="15109" width="17.109375" style="36" customWidth="1"/>
    <col min="15110" max="15110" width="15.44140625" style="36" customWidth="1"/>
    <col min="15111" max="15111" width="3.44140625" style="36" customWidth="1"/>
    <col min="15112" max="15360" width="9.109375" style="36"/>
    <col min="15361" max="15361" width="30.77734375" style="36" customWidth="1"/>
    <col min="15362" max="15362" width="14.77734375" style="36" customWidth="1"/>
    <col min="15363" max="15363" width="16.88671875" style="36" customWidth="1"/>
    <col min="15364" max="15364" width="3.44140625" style="36" customWidth="1"/>
    <col min="15365" max="15365" width="17.109375" style="36" customWidth="1"/>
    <col min="15366" max="15366" width="15.44140625" style="36" customWidth="1"/>
    <col min="15367" max="15367" width="3.44140625" style="36" customWidth="1"/>
    <col min="15368" max="15616" width="9.109375" style="36"/>
    <col min="15617" max="15617" width="30.77734375" style="36" customWidth="1"/>
    <col min="15618" max="15618" width="14.77734375" style="36" customWidth="1"/>
    <col min="15619" max="15619" width="16.88671875" style="36" customWidth="1"/>
    <col min="15620" max="15620" width="3.44140625" style="36" customWidth="1"/>
    <col min="15621" max="15621" width="17.109375" style="36" customWidth="1"/>
    <col min="15622" max="15622" width="15.44140625" style="36" customWidth="1"/>
    <col min="15623" max="15623" width="3.44140625" style="36" customWidth="1"/>
    <col min="15624" max="15872" width="9.109375" style="36"/>
    <col min="15873" max="15873" width="30.77734375" style="36" customWidth="1"/>
    <col min="15874" max="15874" width="14.77734375" style="36" customWidth="1"/>
    <col min="15875" max="15875" width="16.88671875" style="36" customWidth="1"/>
    <col min="15876" max="15876" width="3.44140625" style="36" customWidth="1"/>
    <col min="15877" max="15877" width="17.109375" style="36" customWidth="1"/>
    <col min="15878" max="15878" width="15.44140625" style="36" customWidth="1"/>
    <col min="15879" max="15879" width="3.44140625" style="36" customWidth="1"/>
    <col min="15880" max="16128" width="9.109375" style="36"/>
    <col min="16129" max="16129" width="30.77734375" style="36" customWidth="1"/>
    <col min="16130" max="16130" width="14.77734375" style="36" customWidth="1"/>
    <col min="16131" max="16131" width="16.88671875" style="36" customWidth="1"/>
    <col min="16132" max="16132" width="3.44140625" style="36" customWidth="1"/>
    <col min="16133" max="16133" width="17.109375" style="36" customWidth="1"/>
    <col min="16134" max="16134" width="15.44140625" style="36" customWidth="1"/>
    <col min="16135" max="16135" width="3.44140625" style="36" customWidth="1"/>
    <col min="16136" max="16384" width="9.109375" style="36"/>
  </cols>
  <sheetData>
    <row r="1" spans="1:7" ht="21" x14ac:dyDescent="0.4">
      <c r="A1" s="1" t="s">
        <v>32</v>
      </c>
      <c r="B1" s="1"/>
      <c r="C1" s="1"/>
      <c r="D1" s="1"/>
      <c r="E1" s="1"/>
      <c r="F1" s="1"/>
      <c r="G1" s="1"/>
    </row>
    <row r="2" spans="1:7" ht="21" x14ac:dyDescent="0.4">
      <c r="A2" s="1" t="s">
        <v>1</v>
      </c>
      <c r="B2" s="1"/>
      <c r="C2" s="1"/>
      <c r="D2" s="1"/>
      <c r="E2" s="1"/>
      <c r="F2" s="1"/>
      <c r="G2" s="1"/>
    </row>
    <row r="4" spans="1:7" ht="17.399999999999999" x14ac:dyDescent="0.3">
      <c r="A4" s="3" t="s">
        <v>61</v>
      </c>
      <c r="B4" s="3"/>
      <c r="C4" s="3"/>
      <c r="D4" s="3"/>
      <c r="E4" s="3"/>
      <c r="F4" s="3"/>
      <c r="G4" s="3"/>
    </row>
    <row r="5" spans="1:7" ht="17.399999999999999" x14ac:dyDescent="0.3">
      <c r="A5" s="3" t="s">
        <v>62</v>
      </c>
      <c r="B5" s="3"/>
      <c r="C5" s="3"/>
      <c r="D5" s="3"/>
      <c r="E5" s="3"/>
      <c r="F5" s="3"/>
      <c r="G5" s="3"/>
    </row>
    <row r="6" spans="1:7" ht="15" x14ac:dyDescent="0.25">
      <c r="A6" s="4" t="s">
        <v>4</v>
      </c>
      <c r="B6" s="4"/>
      <c r="C6" s="4"/>
      <c r="D6" s="4"/>
      <c r="E6" s="4"/>
      <c r="F6" s="4"/>
      <c r="G6" s="4"/>
    </row>
    <row r="8" spans="1:7" ht="15.6" x14ac:dyDescent="0.3">
      <c r="A8" s="39"/>
      <c r="B8" s="41"/>
      <c r="C8" s="7" t="s">
        <v>5</v>
      </c>
      <c r="D8" s="155"/>
      <c r="E8" s="41"/>
      <c r="F8" s="7" t="s">
        <v>5</v>
      </c>
      <c r="G8" s="42"/>
    </row>
    <row r="9" spans="1:7" ht="15.6" x14ac:dyDescent="0.3">
      <c r="A9" s="10" t="s">
        <v>63</v>
      </c>
      <c r="B9" s="11" t="s">
        <v>7</v>
      </c>
      <c r="C9" s="12" t="s">
        <v>8</v>
      </c>
      <c r="D9" s="156"/>
      <c r="E9" s="11" t="s">
        <v>9</v>
      </c>
      <c r="F9" s="12" t="s">
        <v>8</v>
      </c>
      <c r="G9" s="45"/>
    </row>
    <row r="10" spans="1:7" ht="28.8" customHeight="1" x14ac:dyDescent="0.3">
      <c r="A10" s="46" t="s">
        <v>64</v>
      </c>
      <c r="B10" s="104">
        <v>341</v>
      </c>
      <c r="C10" s="157">
        <f>(B10/B$14)*100</f>
        <v>70.454545454545453</v>
      </c>
      <c r="D10" s="37" t="s">
        <v>11</v>
      </c>
      <c r="E10" s="158">
        <v>503331758</v>
      </c>
      <c r="F10" s="157">
        <f>(E10/E$14)*100</f>
        <v>38.936593447674262</v>
      </c>
      <c r="G10" s="49" t="s">
        <v>11</v>
      </c>
    </row>
    <row r="11" spans="1:7" ht="28.8" customHeight="1" x14ac:dyDescent="0.3">
      <c r="A11" s="46" t="s">
        <v>65</v>
      </c>
      <c r="B11" s="104">
        <v>138</v>
      </c>
      <c r="C11" s="157">
        <f>(B11/B$14)*100</f>
        <v>28.512396694214875</v>
      </c>
      <c r="D11" s="37"/>
      <c r="E11" s="21">
        <v>786019641</v>
      </c>
      <c r="F11" s="157">
        <f>(E11/E$14)*100</f>
        <v>60.804681439361666</v>
      </c>
      <c r="G11" s="49"/>
    </row>
    <row r="12" spans="1:7" ht="28.8" customHeight="1" x14ac:dyDescent="0.3">
      <c r="A12" s="46" t="s">
        <v>66</v>
      </c>
      <c r="B12" s="50">
        <v>5</v>
      </c>
      <c r="C12" s="157">
        <f>(B12/B$14)*100</f>
        <v>1.0330578512396695</v>
      </c>
      <c r="D12" s="37"/>
      <c r="E12" s="21">
        <v>3344529</v>
      </c>
      <c r="F12" s="157">
        <f>(E12/E$14)*100</f>
        <v>0.25872511296407519</v>
      </c>
      <c r="G12" s="49"/>
    </row>
    <row r="13" spans="1:7" ht="15.6" x14ac:dyDescent="0.3">
      <c r="A13" s="46"/>
      <c r="B13" s="50"/>
      <c r="C13" s="159"/>
      <c r="D13" s="37"/>
      <c r="E13" s="104"/>
      <c r="F13" s="159"/>
      <c r="G13" s="49"/>
    </row>
    <row r="14" spans="1:7" ht="15.6" x14ac:dyDescent="0.3">
      <c r="A14" s="51" t="s">
        <v>18</v>
      </c>
      <c r="B14" s="149">
        <f>SUM(B10:B12)</f>
        <v>484</v>
      </c>
      <c r="C14" s="160">
        <f>SUM(C10:C12)</f>
        <v>100</v>
      </c>
      <c r="D14" s="54" t="s">
        <v>11</v>
      </c>
      <c r="E14" s="68">
        <f>SUM(E10:E12)</f>
        <v>1292695928</v>
      </c>
      <c r="F14" s="160">
        <f>SUM(F10:F12)</f>
        <v>100</v>
      </c>
      <c r="G14" s="55" t="s">
        <v>11</v>
      </c>
    </row>
    <row r="15" spans="1:7" x14ac:dyDescent="0.25">
      <c r="B15" s="56"/>
      <c r="C15" s="56"/>
      <c r="D15" s="56"/>
      <c r="E15" s="56"/>
      <c r="F15" s="56"/>
    </row>
    <row r="18" spans="1:3" x14ac:dyDescent="0.25">
      <c r="A18" s="161"/>
      <c r="B18" s="162"/>
      <c r="C18" s="162"/>
    </row>
    <row r="19" spans="1:3" x14ac:dyDescent="0.25">
      <c r="A19" s="163"/>
    </row>
    <row r="20" spans="1:3" x14ac:dyDescent="0.25">
      <c r="A20" s="161"/>
    </row>
    <row r="21" spans="1:3" x14ac:dyDescent="0.25">
      <c r="A21" s="161"/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workbookViewId="0">
      <selection sqref="A1:L1"/>
    </sheetView>
  </sheetViews>
  <sheetFormatPr defaultRowHeight="13.2" x14ac:dyDescent="0.25"/>
  <cols>
    <col min="1" max="1" width="10.5546875" customWidth="1"/>
    <col min="2" max="2" width="9.5546875" customWidth="1"/>
    <col min="3" max="3" width="4" customWidth="1"/>
    <col min="4" max="4" width="10.44140625" customWidth="1"/>
    <col min="5" max="5" width="6.44140625" customWidth="1"/>
    <col min="6" max="6" width="7.77734375" customWidth="1"/>
    <col min="7" max="7" width="8.109375" customWidth="1"/>
    <col min="8" max="8" width="7.109375" customWidth="1"/>
    <col min="9" max="9" width="4.109375" customWidth="1"/>
    <col min="10" max="10" width="17.33203125" customWidth="1"/>
    <col min="11" max="11" width="12" customWidth="1"/>
    <col min="12" max="12" width="4.5546875" customWidth="1"/>
    <col min="13" max="13" width="11.44140625" customWidth="1"/>
    <col min="257" max="257" width="10.5546875" customWidth="1"/>
    <col min="258" max="258" width="9.5546875" customWidth="1"/>
    <col min="259" max="259" width="4" customWidth="1"/>
    <col min="260" max="260" width="10.44140625" customWidth="1"/>
    <col min="261" max="261" width="6.44140625" customWidth="1"/>
    <col min="262" max="262" width="7.77734375" customWidth="1"/>
    <col min="263" max="263" width="8.109375" customWidth="1"/>
    <col min="264" max="264" width="7.109375" customWidth="1"/>
    <col min="265" max="265" width="4.109375" customWidth="1"/>
    <col min="266" max="266" width="17.33203125" customWidth="1"/>
    <col min="267" max="267" width="12" customWidth="1"/>
    <col min="268" max="268" width="4.5546875" customWidth="1"/>
    <col min="269" max="269" width="11.44140625" customWidth="1"/>
    <col min="513" max="513" width="10.5546875" customWidth="1"/>
    <col min="514" max="514" width="9.5546875" customWidth="1"/>
    <col min="515" max="515" width="4" customWidth="1"/>
    <col min="516" max="516" width="10.44140625" customWidth="1"/>
    <col min="517" max="517" width="6.44140625" customWidth="1"/>
    <col min="518" max="518" width="7.77734375" customWidth="1"/>
    <col min="519" max="519" width="8.109375" customWidth="1"/>
    <col min="520" max="520" width="7.109375" customWidth="1"/>
    <col min="521" max="521" width="4.109375" customWidth="1"/>
    <col min="522" max="522" width="17.33203125" customWidth="1"/>
    <col min="523" max="523" width="12" customWidth="1"/>
    <col min="524" max="524" width="4.5546875" customWidth="1"/>
    <col min="525" max="525" width="11.44140625" customWidth="1"/>
    <col min="769" max="769" width="10.5546875" customWidth="1"/>
    <col min="770" max="770" width="9.5546875" customWidth="1"/>
    <col min="771" max="771" width="4" customWidth="1"/>
    <col min="772" max="772" width="10.44140625" customWidth="1"/>
    <col min="773" max="773" width="6.44140625" customWidth="1"/>
    <col min="774" max="774" width="7.77734375" customWidth="1"/>
    <col min="775" max="775" width="8.109375" customWidth="1"/>
    <col min="776" max="776" width="7.109375" customWidth="1"/>
    <col min="777" max="777" width="4.109375" customWidth="1"/>
    <col min="778" max="778" width="17.33203125" customWidth="1"/>
    <col min="779" max="779" width="12" customWidth="1"/>
    <col min="780" max="780" width="4.5546875" customWidth="1"/>
    <col min="781" max="781" width="11.44140625" customWidth="1"/>
    <col min="1025" max="1025" width="10.5546875" customWidth="1"/>
    <col min="1026" max="1026" width="9.5546875" customWidth="1"/>
    <col min="1027" max="1027" width="4" customWidth="1"/>
    <col min="1028" max="1028" width="10.44140625" customWidth="1"/>
    <col min="1029" max="1029" width="6.44140625" customWidth="1"/>
    <col min="1030" max="1030" width="7.77734375" customWidth="1"/>
    <col min="1031" max="1031" width="8.109375" customWidth="1"/>
    <col min="1032" max="1032" width="7.109375" customWidth="1"/>
    <col min="1033" max="1033" width="4.109375" customWidth="1"/>
    <col min="1034" max="1034" width="17.33203125" customWidth="1"/>
    <col min="1035" max="1035" width="12" customWidth="1"/>
    <col min="1036" max="1036" width="4.5546875" customWidth="1"/>
    <col min="1037" max="1037" width="11.44140625" customWidth="1"/>
    <col min="1281" max="1281" width="10.5546875" customWidth="1"/>
    <col min="1282" max="1282" width="9.5546875" customWidth="1"/>
    <col min="1283" max="1283" width="4" customWidth="1"/>
    <col min="1284" max="1284" width="10.44140625" customWidth="1"/>
    <col min="1285" max="1285" width="6.44140625" customWidth="1"/>
    <col min="1286" max="1286" width="7.77734375" customWidth="1"/>
    <col min="1287" max="1287" width="8.109375" customWidth="1"/>
    <col min="1288" max="1288" width="7.109375" customWidth="1"/>
    <col min="1289" max="1289" width="4.109375" customWidth="1"/>
    <col min="1290" max="1290" width="17.33203125" customWidth="1"/>
    <col min="1291" max="1291" width="12" customWidth="1"/>
    <col min="1292" max="1292" width="4.5546875" customWidth="1"/>
    <col min="1293" max="1293" width="11.44140625" customWidth="1"/>
    <col min="1537" max="1537" width="10.5546875" customWidth="1"/>
    <col min="1538" max="1538" width="9.5546875" customWidth="1"/>
    <col min="1539" max="1539" width="4" customWidth="1"/>
    <col min="1540" max="1540" width="10.44140625" customWidth="1"/>
    <col min="1541" max="1541" width="6.44140625" customWidth="1"/>
    <col min="1542" max="1542" width="7.77734375" customWidth="1"/>
    <col min="1543" max="1543" width="8.109375" customWidth="1"/>
    <col min="1544" max="1544" width="7.109375" customWidth="1"/>
    <col min="1545" max="1545" width="4.109375" customWidth="1"/>
    <col min="1546" max="1546" width="17.33203125" customWidth="1"/>
    <col min="1547" max="1547" width="12" customWidth="1"/>
    <col min="1548" max="1548" width="4.5546875" customWidth="1"/>
    <col min="1549" max="1549" width="11.44140625" customWidth="1"/>
    <col min="1793" max="1793" width="10.5546875" customWidth="1"/>
    <col min="1794" max="1794" width="9.5546875" customWidth="1"/>
    <col min="1795" max="1795" width="4" customWidth="1"/>
    <col min="1796" max="1796" width="10.44140625" customWidth="1"/>
    <col min="1797" max="1797" width="6.44140625" customWidth="1"/>
    <col min="1798" max="1798" width="7.77734375" customWidth="1"/>
    <col min="1799" max="1799" width="8.109375" customWidth="1"/>
    <col min="1800" max="1800" width="7.109375" customWidth="1"/>
    <col min="1801" max="1801" width="4.109375" customWidth="1"/>
    <col min="1802" max="1802" width="17.33203125" customWidth="1"/>
    <col min="1803" max="1803" width="12" customWidth="1"/>
    <col min="1804" max="1804" width="4.5546875" customWidth="1"/>
    <col min="1805" max="1805" width="11.44140625" customWidth="1"/>
    <col min="2049" max="2049" width="10.5546875" customWidth="1"/>
    <col min="2050" max="2050" width="9.5546875" customWidth="1"/>
    <col min="2051" max="2051" width="4" customWidth="1"/>
    <col min="2052" max="2052" width="10.44140625" customWidth="1"/>
    <col min="2053" max="2053" width="6.44140625" customWidth="1"/>
    <col min="2054" max="2054" width="7.77734375" customWidth="1"/>
    <col min="2055" max="2055" width="8.109375" customWidth="1"/>
    <col min="2056" max="2056" width="7.109375" customWidth="1"/>
    <col min="2057" max="2057" width="4.109375" customWidth="1"/>
    <col min="2058" max="2058" width="17.33203125" customWidth="1"/>
    <col min="2059" max="2059" width="12" customWidth="1"/>
    <col min="2060" max="2060" width="4.5546875" customWidth="1"/>
    <col min="2061" max="2061" width="11.44140625" customWidth="1"/>
    <col min="2305" max="2305" width="10.5546875" customWidth="1"/>
    <col min="2306" max="2306" width="9.5546875" customWidth="1"/>
    <col min="2307" max="2307" width="4" customWidth="1"/>
    <col min="2308" max="2308" width="10.44140625" customWidth="1"/>
    <col min="2309" max="2309" width="6.44140625" customWidth="1"/>
    <col min="2310" max="2310" width="7.77734375" customWidth="1"/>
    <col min="2311" max="2311" width="8.109375" customWidth="1"/>
    <col min="2312" max="2312" width="7.109375" customWidth="1"/>
    <col min="2313" max="2313" width="4.109375" customWidth="1"/>
    <col min="2314" max="2314" width="17.33203125" customWidth="1"/>
    <col min="2315" max="2315" width="12" customWidth="1"/>
    <col min="2316" max="2316" width="4.5546875" customWidth="1"/>
    <col min="2317" max="2317" width="11.44140625" customWidth="1"/>
    <col min="2561" max="2561" width="10.5546875" customWidth="1"/>
    <col min="2562" max="2562" width="9.5546875" customWidth="1"/>
    <col min="2563" max="2563" width="4" customWidth="1"/>
    <col min="2564" max="2564" width="10.44140625" customWidth="1"/>
    <col min="2565" max="2565" width="6.44140625" customWidth="1"/>
    <col min="2566" max="2566" width="7.77734375" customWidth="1"/>
    <col min="2567" max="2567" width="8.109375" customWidth="1"/>
    <col min="2568" max="2568" width="7.109375" customWidth="1"/>
    <col min="2569" max="2569" width="4.109375" customWidth="1"/>
    <col min="2570" max="2570" width="17.33203125" customWidth="1"/>
    <col min="2571" max="2571" width="12" customWidth="1"/>
    <col min="2572" max="2572" width="4.5546875" customWidth="1"/>
    <col min="2573" max="2573" width="11.44140625" customWidth="1"/>
    <col min="2817" max="2817" width="10.5546875" customWidth="1"/>
    <col min="2818" max="2818" width="9.5546875" customWidth="1"/>
    <col min="2819" max="2819" width="4" customWidth="1"/>
    <col min="2820" max="2820" width="10.44140625" customWidth="1"/>
    <col min="2821" max="2821" width="6.44140625" customWidth="1"/>
    <col min="2822" max="2822" width="7.77734375" customWidth="1"/>
    <col min="2823" max="2823" width="8.109375" customWidth="1"/>
    <col min="2824" max="2824" width="7.109375" customWidth="1"/>
    <col min="2825" max="2825" width="4.109375" customWidth="1"/>
    <col min="2826" max="2826" width="17.33203125" customWidth="1"/>
    <col min="2827" max="2827" width="12" customWidth="1"/>
    <col min="2828" max="2828" width="4.5546875" customWidth="1"/>
    <col min="2829" max="2829" width="11.44140625" customWidth="1"/>
    <col min="3073" max="3073" width="10.5546875" customWidth="1"/>
    <col min="3074" max="3074" width="9.5546875" customWidth="1"/>
    <col min="3075" max="3075" width="4" customWidth="1"/>
    <col min="3076" max="3076" width="10.44140625" customWidth="1"/>
    <col min="3077" max="3077" width="6.44140625" customWidth="1"/>
    <col min="3078" max="3078" width="7.77734375" customWidth="1"/>
    <col min="3079" max="3079" width="8.109375" customWidth="1"/>
    <col min="3080" max="3080" width="7.109375" customWidth="1"/>
    <col min="3081" max="3081" width="4.109375" customWidth="1"/>
    <col min="3082" max="3082" width="17.33203125" customWidth="1"/>
    <col min="3083" max="3083" width="12" customWidth="1"/>
    <col min="3084" max="3084" width="4.5546875" customWidth="1"/>
    <col min="3085" max="3085" width="11.44140625" customWidth="1"/>
    <col min="3329" max="3329" width="10.5546875" customWidth="1"/>
    <col min="3330" max="3330" width="9.5546875" customWidth="1"/>
    <col min="3331" max="3331" width="4" customWidth="1"/>
    <col min="3332" max="3332" width="10.44140625" customWidth="1"/>
    <col min="3333" max="3333" width="6.44140625" customWidth="1"/>
    <col min="3334" max="3334" width="7.77734375" customWidth="1"/>
    <col min="3335" max="3335" width="8.109375" customWidth="1"/>
    <col min="3336" max="3336" width="7.109375" customWidth="1"/>
    <col min="3337" max="3337" width="4.109375" customWidth="1"/>
    <col min="3338" max="3338" width="17.33203125" customWidth="1"/>
    <col min="3339" max="3339" width="12" customWidth="1"/>
    <col min="3340" max="3340" width="4.5546875" customWidth="1"/>
    <col min="3341" max="3341" width="11.44140625" customWidth="1"/>
    <col min="3585" max="3585" width="10.5546875" customWidth="1"/>
    <col min="3586" max="3586" width="9.5546875" customWidth="1"/>
    <col min="3587" max="3587" width="4" customWidth="1"/>
    <col min="3588" max="3588" width="10.44140625" customWidth="1"/>
    <col min="3589" max="3589" width="6.44140625" customWidth="1"/>
    <col min="3590" max="3590" width="7.77734375" customWidth="1"/>
    <col min="3591" max="3591" width="8.109375" customWidth="1"/>
    <col min="3592" max="3592" width="7.109375" customWidth="1"/>
    <col min="3593" max="3593" width="4.109375" customWidth="1"/>
    <col min="3594" max="3594" width="17.33203125" customWidth="1"/>
    <col min="3595" max="3595" width="12" customWidth="1"/>
    <col min="3596" max="3596" width="4.5546875" customWidth="1"/>
    <col min="3597" max="3597" width="11.44140625" customWidth="1"/>
    <col min="3841" max="3841" width="10.5546875" customWidth="1"/>
    <col min="3842" max="3842" width="9.5546875" customWidth="1"/>
    <col min="3843" max="3843" width="4" customWidth="1"/>
    <col min="3844" max="3844" width="10.44140625" customWidth="1"/>
    <col min="3845" max="3845" width="6.44140625" customWidth="1"/>
    <col min="3846" max="3846" width="7.77734375" customWidth="1"/>
    <col min="3847" max="3847" width="8.109375" customWidth="1"/>
    <col min="3848" max="3848" width="7.109375" customWidth="1"/>
    <col min="3849" max="3849" width="4.109375" customWidth="1"/>
    <col min="3850" max="3850" width="17.33203125" customWidth="1"/>
    <col min="3851" max="3851" width="12" customWidth="1"/>
    <col min="3852" max="3852" width="4.5546875" customWidth="1"/>
    <col min="3853" max="3853" width="11.44140625" customWidth="1"/>
    <col min="4097" max="4097" width="10.5546875" customWidth="1"/>
    <col min="4098" max="4098" width="9.5546875" customWidth="1"/>
    <col min="4099" max="4099" width="4" customWidth="1"/>
    <col min="4100" max="4100" width="10.44140625" customWidth="1"/>
    <col min="4101" max="4101" width="6.44140625" customWidth="1"/>
    <col min="4102" max="4102" width="7.77734375" customWidth="1"/>
    <col min="4103" max="4103" width="8.109375" customWidth="1"/>
    <col min="4104" max="4104" width="7.109375" customWidth="1"/>
    <col min="4105" max="4105" width="4.109375" customWidth="1"/>
    <col min="4106" max="4106" width="17.33203125" customWidth="1"/>
    <col min="4107" max="4107" width="12" customWidth="1"/>
    <col min="4108" max="4108" width="4.5546875" customWidth="1"/>
    <col min="4109" max="4109" width="11.44140625" customWidth="1"/>
    <col min="4353" max="4353" width="10.5546875" customWidth="1"/>
    <col min="4354" max="4354" width="9.5546875" customWidth="1"/>
    <col min="4355" max="4355" width="4" customWidth="1"/>
    <col min="4356" max="4356" width="10.44140625" customWidth="1"/>
    <col min="4357" max="4357" width="6.44140625" customWidth="1"/>
    <col min="4358" max="4358" width="7.77734375" customWidth="1"/>
    <col min="4359" max="4359" width="8.109375" customWidth="1"/>
    <col min="4360" max="4360" width="7.109375" customWidth="1"/>
    <col min="4361" max="4361" width="4.109375" customWidth="1"/>
    <col min="4362" max="4362" width="17.33203125" customWidth="1"/>
    <col min="4363" max="4363" width="12" customWidth="1"/>
    <col min="4364" max="4364" width="4.5546875" customWidth="1"/>
    <col min="4365" max="4365" width="11.44140625" customWidth="1"/>
    <col min="4609" max="4609" width="10.5546875" customWidth="1"/>
    <col min="4610" max="4610" width="9.5546875" customWidth="1"/>
    <col min="4611" max="4611" width="4" customWidth="1"/>
    <col min="4612" max="4612" width="10.44140625" customWidth="1"/>
    <col min="4613" max="4613" width="6.44140625" customWidth="1"/>
    <col min="4614" max="4614" width="7.77734375" customWidth="1"/>
    <col min="4615" max="4615" width="8.109375" customWidth="1"/>
    <col min="4616" max="4616" width="7.109375" customWidth="1"/>
    <col min="4617" max="4617" width="4.109375" customWidth="1"/>
    <col min="4618" max="4618" width="17.33203125" customWidth="1"/>
    <col min="4619" max="4619" width="12" customWidth="1"/>
    <col min="4620" max="4620" width="4.5546875" customWidth="1"/>
    <col min="4621" max="4621" width="11.44140625" customWidth="1"/>
    <col min="4865" max="4865" width="10.5546875" customWidth="1"/>
    <col min="4866" max="4866" width="9.5546875" customWidth="1"/>
    <col min="4867" max="4867" width="4" customWidth="1"/>
    <col min="4868" max="4868" width="10.44140625" customWidth="1"/>
    <col min="4869" max="4869" width="6.44140625" customWidth="1"/>
    <col min="4870" max="4870" width="7.77734375" customWidth="1"/>
    <col min="4871" max="4871" width="8.109375" customWidth="1"/>
    <col min="4872" max="4872" width="7.109375" customWidth="1"/>
    <col min="4873" max="4873" width="4.109375" customWidth="1"/>
    <col min="4874" max="4874" width="17.33203125" customWidth="1"/>
    <col min="4875" max="4875" width="12" customWidth="1"/>
    <col min="4876" max="4876" width="4.5546875" customWidth="1"/>
    <col min="4877" max="4877" width="11.44140625" customWidth="1"/>
    <col min="5121" max="5121" width="10.5546875" customWidth="1"/>
    <col min="5122" max="5122" width="9.5546875" customWidth="1"/>
    <col min="5123" max="5123" width="4" customWidth="1"/>
    <col min="5124" max="5124" width="10.44140625" customWidth="1"/>
    <col min="5125" max="5125" width="6.44140625" customWidth="1"/>
    <col min="5126" max="5126" width="7.77734375" customWidth="1"/>
    <col min="5127" max="5127" width="8.109375" customWidth="1"/>
    <col min="5128" max="5128" width="7.109375" customWidth="1"/>
    <col min="5129" max="5129" width="4.109375" customWidth="1"/>
    <col min="5130" max="5130" width="17.33203125" customWidth="1"/>
    <col min="5131" max="5131" width="12" customWidth="1"/>
    <col min="5132" max="5132" width="4.5546875" customWidth="1"/>
    <col min="5133" max="5133" width="11.44140625" customWidth="1"/>
    <col min="5377" max="5377" width="10.5546875" customWidth="1"/>
    <col min="5378" max="5378" width="9.5546875" customWidth="1"/>
    <col min="5379" max="5379" width="4" customWidth="1"/>
    <col min="5380" max="5380" width="10.44140625" customWidth="1"/>
    <col min="5381" max="5381" width="6.44140625" customWidth="1"/>
    <col min="5382" max="5382" width="7.77734375" customWidth="1"/>
    <col min="5383" max="5383" width="8.109375" customWidth="1"/>
    <col min="5384" max="5384" width="7.109375" customWidth="1"/>
    <col min="5385" max="5385" width="4.109375" customWidth="1"/>
    <col min="5386" max="5386" width="17.33203125" customWidth="1"/>
    <col min="5387" max="5387" width="12" customWidth="1"/>
    <col min="5388" max="5388" width="4.5546875" customWidth="1"/>
    <col min="5389" max="5389" width="11.44140625" customWidth="1"/>
    <col min="5633" max="5633" width="10.5546875" customWidth="1"/>
    <col min="5634" max="5634" width="9.5546875" customWidth="1"/>
    <col min="5635" max="5635" width="4" customWidth="1"/>
    <col min="5636" max="5636" width="10.44140625" customWidth="1"/>
    <col min="5637" max="5637" width="6.44140625" customWidth="1"/>
    <col min="5638" max="5638" width="7.77734375" customWidth="1"/>
    <col min="5639" max="5639" width="8.109375" customWidth="1"/>
    <col min="5640" max="5640" width="7.109375" customWidth="1"/>
    <col min="5641" max="5641" width="4.109375" customWidth="1"/>
    <col min="5642" max="5642" width="17.33203125" customWidth="1"/>
    <col min="5643" max="5643" width="12" customWidth="1"/>
    <col min="5644" max="5644" width="4.5546875" customWidth="1"/>
    <col min="5645" max="5645" width="11.44140625" customWidth="1"/>
    <col min="5889" max="5889" width="10.5546875" customWidth="1"/>
    <col min="5890" max="5890" width="9.5546875" customWidth="1"/>
    <col min="5891" max="5891" width="4" customWidth="1"/>
    <col min="5892" max="5892" width="10.44140625" customWidth="1"/>
    <col min="5893" max="5893" width="6.44140625" customWidth="1"/>
    <col min="5894" max="5894" width="7.77734375" customWidth="1"/>
    <col min="5895" max="5895" width="8.109375" customWidth="1"/>
    <col min="5896" max="5896" width="7.109375" customWidth="1"/>
    <col min="5897" max="5897" width="4.109375" customWidth="1"/>
    <col min="5898" max="5898" width="17.33203125" customWidth="1"/>
    <col min="5899" max="5899" width="12" customWidth="1"/>
    <col min="5900" max="5900" width="4.5546875" customWidth="1"/>
    <col min="5901" max="5901" width="11.44140625" customWidth="1"/>
    <col min="6145" max="6145" width="10.5546875" customWidth="1"/>
    <col min="6146" max="6146" width="9.5546875" customWidth="1"/>
    <col min="6147" max="6147" width="4" customWidth="1"/>
    <col min="6148" max="6148" width="10.44140625" customWidth="1"/>
    <col min="6149" max="6149" width="6.44140625" customWidth="1"/>
    <col min="6150" max="6150" width="7.77734375" customWidth="1"/>
    <col min="6151" max="6151" width="8.109375" customWidth="1"/>
    <col min="6152" max="6152" width="7.109375" customWidth="1"/>
    <col min="6153" max="6153" width="4.109375" customWidth="1"/>
    <col min="6154" max="6154" width="17.33203125" customWidth="1"/>
    <col min="6155" max="6155" width="12" customWidth="1"/>
    <col min="6156" max="6156" width="4.5546875" customWidth="1"/>
    <col min="6157" max="6157" width="11.44140625" customWidth="1"/>
    <col min="6401" max="6401" width="10.5546875" customWidth="1"/>
    <col min="6402" max="6402" width="9.5546875" customWidth="1"/>
    <col min="6403" max="6403" width="4" customWidth="1"/>
    <col min="6404" max="6404" width="10.44140625" customWidth="1"/>
    <col min="6405" max="6405" width="6.44140625" customWidth="1"/>
    <col min="6406" max="6406" width="7.77734375" customWidth="1"/>
    <col min="6407" max="6407" width="8.109375" customWidth="1"/>
    <col min="6408" max="6408" width="7.109375" customWidth="1"/>
    <col min="6409" max="6409" width="4.109375" customWidth="1"/>
    <col min="6410" max="6410" width="17.33203125" customWidth="1"/>
    <col min="6411" max="6411" width="12" customWidth="1"/>
    <col min="6412" max="6412" width="4.5546875" customWidth="1"/>
    <col min="6413" max="6413" width="11.44140625" customWidth="1"/>
    <col min="6657" max="6657" width="10.5546875" customWidth="1"/>
    <col min="6658" max="6658" width="9.5546875" customWidth="1"/>
    <col min="6659" max="6659" width="4" customWidth="1"/>
    <col min="6660" max="6660" width="10.44140625" customWidth="1"/>
    <col min="6661" max="6661" width="6.44140625" customWidth="1"/>
    <col min="6662" max="6662" width="7.77734375" customWidth="1"/>
    <col min="6663" max="6663" width="8.109375" customWidth="1"/>
    <col min="6664" max="6664" width="7.109375" customWidth="1"/>
    <col min="6665" max="6665" width="4.109375" customWidth="1"/>
    <col min="6666" max="6666" width="17.33203125" customWidth="1"/>
    <col min="6667" max="6667" width="12" customWidth="1"/>
    <col min="6668" max="6668" width="4.5546875" customWidth="1"/>
    <col min="6669" max="6669" width="11.44140625" customWidth="1"/>
    <col min="6913" max="6913" width="10.5546875" customWidth="1"/>
    <col min="6914" max="6914" width="9.5546875" customWidth="1"/>
    <col min="6915" max="6915" width="4" customWidth="1"/>
    <col min="6916" max="6916" width="10.44140625" customWidth="1"/>
    <col min="6917" max="6917" width="6.44140625" customWidth="1"/>
    <col min="6918" max="6918" width="7.77734375" customWidth="1"/>
    <col min="6919" max="6919" width="8.109375" customWidth="1"/>
    <col min="6920" max="6920" width="7.109375" customWidth="1"/>
    <col min="6921" max="6921" width="4.109375" customWidth="1"/>
    <col min="6922" max="6922" width="17.33203125" customWidth="1"/>
    <col min="6923" max="6923" width="12" customWidth="1"/>
    <col min="6924" max="6924" width="4.5546875" customWidth="1"/>
    <col min="6925" max="6925" width="11.44140625" customWidth="1"/>
    <col min="7169" max="7169" width="10.5546875" customWidth="1"/>
    <col min="7170" max="7170" width="9.5546875" customWidth="1"/>
    <col min="7171" max="7171" width="4" customWidth="1"/>
    <col min="7172" max="7172" width="10.44140625" customWidth="1"/>
    <col min="7173" max="7173" width="6.44140625" customWidth="1"/>
    <col min="7174" max="7174" width="7.77734375" customWidth="1"/>
    <col min="7175" max="7175" width="8.109375" customWidth="1"/>
    <col min="7176" max="7176" width="7.109375" customWidth="1"/>
    <col min="7177" max="7177" width="4.109375" customWidth="1"/>
    <col min="7178" max="7178" width="17.33203125" customWidth="1"/>
    <col min="7179" max="7179" width="12" customWidth="1"/>
    <col min="7180" max="7180" width="4.5546875" customWidth="1"/>
    <col min="7181" max="7181" width="11.44140625" customWidth="1"/>
    <col min="7425" max="7425" width="10.5546875" customWidth="1"/>
    <col min="7426" max="7426" width="9.5546875" customWidth="1"/>
    <col min="7427" max="7427" width="4" customWidth="1"/>
    <col min="7428" max="7428" width="10.44140625" customWidth="1"/>
    <col min="7429" max="7429" width="6.44140625" customWidth="1"/>
    <col min="7430" max="7430" width="7.77734375" customWidth="1"/>
    <col min="7431" max="7431" width="8.109375" customWidth="1"/>
    <col min="7432" max="7432" width="7.109375" customWidth="1"/>
    <col min="7433" max="7433" width="4.109375" customWidth="1"/>
    <col min="7434" max="7434" width="17.33203125" customWidth="1"/>
    <col min="7435" max="7435" width="12" customWidth="1"/>
    <col min="7436" max="7436" width="4.5546875" customWidth="1"/>
    <col min="7437" max="7437" width="11.44140625" customWidth="1"/>
    <col min="7681" max="7681" width="10.5546875" customWidth="1"/>
    <col min="7682" max="7682" width="9.5546875" customWidth="1"/>
    <col min="7683" max="7683" width="4" customWidth="1"/>
    <col min="7684" max="7684" width="10.44140625" customWidth="1"/>
    <col min="7685" max="7685" width="6.44140625" customWidth="1"/>
    <col min="7686" max="7686" width="7.77734375" customWidth="1"/>
    <col min="7687" max="7687" width="8.109375" customWidth="1"/>
    <col min="7688" max="7688" width="7.109375" customWidth="1"/>
    <col min="7689" max="7689" width="4.109375" customWidth="1"/>
    <col min="7690" max="7690" width="17.33203125" customWidth="1"/>
    <col min="7691" max="7691" width="12" customWidth="1"/>
    <col min="7692" max="7692" width="4.5546875" customWidth="1"/>
    <col min="7693" max="7693" width="11.44140625" customWidth="1"/>
    <col min="7937" max="7937" width="10.5546875" customWidth="1"/>
    <col min="7938" max="7938" width="9.5546875" customWidth="1"/>
    <col min="7939" max="7939" width="4" customWidth="1"/>
    <col min="7940" max="7940" width="10.44140625" customWidth="1"/>
    <col min="7941" max="7941" width="6.44140625" customWidth="1"/>
    <col min="7942" max="7942" width="7.77734375" customWidth="1"/>
    <col min="7943" max="7943" width="8.109375" customWidth="1"/>
    <col min="7944" max="7944" width="7.109375" customWidth="1"/>
    <col min="7945" max="7945" width="4.109375" customWidth="1"/>
    <col min="7946" max="7946" width="17.33203125" customWidth="1"/>
    <col min="7947" max="7947" width="12" customWidth="1"/>
    <col min="7948" max="7948" width="4.5546875" customWidth="1"/>
    <col min="7949" max="7949" width="11.44140625" customWidth="1"/>
    <col min="8193" max="8193" width="10.5546875" customWidth="1"/>
    <col min="8194" max="8194" width="9.5546875" customWidth="1"/>
    <col min="8195" max="8195" width="4" customWidth="1"/>
    <col min="8196" max="8196" width="10.44140625" customWidth="1"/>
    <col min="8197" max="8197" width="6.44140625" customWidth="1"/>
    <col min="8198" max="8198" width="7.77734375" customWidth="1"/>
    <col min="8199" max="8199" width="8.109375" customWidth="1"/>
    <col min="8200" max="8200" width="7.109375" customWidth="1"/>
    <col min="8201" max="8201" width="4.109375" customWidth="1"/>
    <col min="8202" max="8202" width="17.33203125" customWidth="1"/>
    <col min="8203" max="8203" width="12" customWidth="1"/>
    <col min="8204" max="8204" width="4.5546875" customWidth="1"/>
    <col min="8205" max="8205" width="11.44140625" customWidth="1"/>
    <col min="8449" max="8449" width="10.5546875" customWidth="1"/>
    <col min="8450" max="8450" width="9.5546875" customWidth="1"/>
    <col min="8451" max="8451" width="4" customWidth="1"/>
    <col min="8452" max="8452" width="10.44140625" customWidth="1"/>
    <col min="8453" max="8453" width="6.44140625" customWidth="1"/>
    <col min="8454" max="8454" width="7.77734375" customWidth="1"/>
    <col min="8455" max="8455" width="8.109375" customWidth="1"/>
    <col min="8456" max="8456" width="7.109375" customWidth="1"/>
    <col min="8457" max="8457" width="4.109375" customWidth="1"/>
    <col min="8458" max="8458" width="17.33203125" customWidth="1"/>
    <col min="8459" max="8459" width="12" customWidth="1"/>
    <col min="8460" max="8460" width="4.5546875" customWidth="1"/>
    <col min="8461" max="8461" width="11.44140625" customWidth="1"/>
    <col min="8705" max="8705" width="10.5546875" customWidth="1"/>
    <col min="8706" max="8706" width="9.5546875" customWidth="1"/>
    <col min="8707" max="8707" width="4" customWidth="1"/>
    <col min="8708" max="8708" width="10.44140625" customWidth="1"/>
    <col min="8709" max="8709" width="6.44140625" customWidth="1"/>
    <col min="8710" max="8710" width="7.77734375" customWidth="1"/>
    <col min="8711" max="8711" width="8.109375" customWidth="1"/>
    <col min="8712" max="8712" width="7.109375" customWidth="1"/>
    <col min="8713" max="8713" width="4.109375" customWidth="1"/>
    <col min="8714" max="8714" width="17.33203125" customWidth="1"/>
    <col min="8715" max="8715" width="12" customWidth="1"/>
    <col min="8716" max="8716" width="4.5546875" customWidth="1"/>
    <col min="8717" max="8717" width="11.44140625" customWidth="1"/>
    <col min="8961" max="8961" width="10.5546875" customWidth="1"/>
    <col min="8962" max="8962" width="9.5546875" customWidth="1"/>
    <col min="8963" max="8963" width="4" customWidth="1"/>
    <col min="8964" max="8964" width="10.44140625" customWidth="1"/>
    <col min="8965" max="8965" width="6.44140625" customWidth="1"/>
    <col min="8966" max="8966" width="7.77734375" customWidth="1"/>
    <col min="8967" max="8967" width="8.109375" customWidth="1"/>
    <col min="8968" max="8968" width="7.109375" customWidth="1"/>
    <col min="8969" max="8969" width="4.109375" customWidth="1"/>
    <col min="8970" max="8970" width="17.33203125" customWidth="1"/>
    <col min="8971" max="8971" width="12" customWidth="1"/>
    <col min="8972" max="8972" width="4.5546875" customWidth="1"/>
    <col min="8973" max="8973" width="11.44140625" customWidth="1"/>
    <col min="9217" max="9217" width="10.5546875" customWidth="1"/>
    <col min="9218" max="9218" width="9.5546875" customWidth="1"/>
    <col min="9219" max="9219" width="4" customWidth="1"/>
    <col min="9220" max="9220" width="10.44140625" customWidth="1"/>
    <col min="9221" max="9221" width="6.44140625" customWidth="1"/>
    <col min="9222" max="9222" width="7.77734375" customWidth="1"/>
    <col min="9223" max="9223" width="8.109375" customWidth="1"/>
    <col min="9224" max="9224" width="7.109375" customWidth="1"/>
    <col min="9225" max="9225" width="4.109375" customWidth="1"/>
    <col min="9226" max="9226" width="17.33203125" customWidth="1"/>
    <col min="9227" max="9227" width="12" customWidth="1"/>
    <col min="9228" max="9228" width="4.5546875" customWidth="1"/>
    <col min="9229" max="9229" width="11.44140625" customWidth="1"/>
    <col min="9473" max="9473" width="10.5546875" customWidth="1"/>
    <col min="9474" max="9474" width="9.5546875" customWidth="1"/>
    <col min="9475" max="9475" width="4" customWidth="1"/>
    <col min="9476" max="9476" width="10.44140625" customWidth="1"/>
    <col min="9477" max="9477" width="6.44140625" customWidth="1"/>
    <col min="9478" max="9478" width="7.77734375" customWidth="1"/>
    <col min="9479" max="9479" width="8.109375" customWidth="1"/>
    <col min="9480" max="9480" width="7.109375" customWidth="1"/>
    <col min="9481" max="9481" width="4.109375" customWidth="1"/>
    <col min="9482" max="9482" width="17.33203125" customWidth="1"/>
    <col min="9483" max="9483" width="12" customWidth="1"/>
    <col min="9484" max="9484" width="4.5546875" customWidth="1"/>
    <col min="9485" max="9485" width="11.44140625" customWidth="1"/>
    <col min="9729" max="9729" width="10.5546875" customWidth="1"/>
    <col min="9730" max="9730" width="9.5546875" customWidth="1"/>
    <col min="9731" max="9731" width="4" customWidth="1"/>
    <col min="9732" max="9732" width="10.44140625" customWidth="1"/>
    <col min="9733" max="9733" width="6.44140625" customWidth="1"/>
    <col min="9734" max="9734" width="7.77734375" customWidth="1"/>
    <col min="9735" max="9735" width="8.109375" customWidth="1"/>
    <col min="9736" max="9736" width="7.109375" customWidth="1"/>
    <col min="9737" max="9737" width="4.109375" customWidth="1"/>
    <col min="9738" max="9738" width="17.33203125" customWidth="1"/>
    <col min="9739" max="9739" width="12" customWidth="1"/>
    <col min="9740" max="9740" width="4.5546875" customWidth="1"/>
    <col min="9741" max="9741" width="11.44140625" customWidth="1"/>
    <col min="9985" max="9985" width="10.5546875" customWidth="1"/>
    <col min="9986" max="9986" width="9.5546875" customWidth="1"/>
    <col min="9987" max="9987" width="4" customWidth="1"/>
    <col min="9988" max="9988" width="10.44140625" customWidth="1"/>
    <col min="9989" max="9989" width="6.44140625" customWidth="1"/>
    <col min="9990" max="9990" width="7.77734375" customWidth="1"/>
    <col min="9991" max="9991" width="8.109375" customWidth="1"/>
    <col min="9992" max="9992" width="7.109375" customWidth="1"/>
    <col min="9993" max="9993" width="4.109375" customWidth="1"/>
    <col min="9994" max="9994" width="17.33203125" customWidth="1"/>
    <col min="9995" max="9995" width="12" customWidth="1"/>
    <col min="9996" max="9996" width="4.5546875" customWidth="1"/>
    <col min="9997" max="9997" width="11.44140625" customWidth="1"/>
    <col min="10241" max="10241" width="10.5546875" customWidth="1"/>
    <col min="10242" max="10242" width="9.5546875" customWidth="1"/>
    <col min="10243" max="10243" width="4" customWidth="1"/>
    <col min="10244" max="10244" width="10.44140625" customWidth="1"/>
    <col min="10245" max="10245" width="6.44140625" customWidth="1"/>
    <col min="10246" max="10246" width="7.77734375" customWidth="1"/>
    <col min="10247" max="10247" width="8.109375" customWidth="1"/>
    <col min="10248" max="10248" width="7.109375" customWidth="1"/>
    <col min="10249" max="10249" width="4.109375" customWidth="1"/>
    <col min="10250" max="10250" width="17.33203125" customWidth="1"/>
    <col min="10251" max="10251" width="12" customWidth="1"/>
    <col min="10252" max="10252" width="4.5546875" customWidth="1"/>
    <col min="10253" max="10253" width="11.44140625" customWidth="1"/>
    <col min="10497" max="10497" width="10.5546875" customWidth="1"/>
    <col min="10498" max="10498" width="9.5546875" customWidth="1"/>
    <col min="10499" max="10499" width="4" customWidth="1"/>
    <col min="10500" max="10500" width="10.44140625" customWidth="1"/>
    <col min="10501" max="10501" width="6.44140625" customWidth="1"/>
    <col min="10502" max="10502" width="7.77734375" customWidth="1"/>
    <col min="10503" max="10503" width="8.109375" customWidth="1"/>
    <col min="10504" max="10504" width="7.109375" customWidth="1"/>
    <col min="10505" max="10505" width="4.109375" customWidth="1"/>
    <col min="10506" max="10506" width="17.33203125" customWidth="1"/>
    <col min="10507" max="10507" width="12" customWidth="1"/>
    <col min="10508" max="10508" width="4.5546875" customWidth="1"/>
    <col min="10509" max="10509" width="11.44140625" customWidth="1"/>
    <col min="10753" max="10753" width="10.5546875" customWidth="1"/>
    <col min="10754" max="10754" width="9.5546875" customWidth="1"/>
    <col min="10755" max="10755" width="4" customWidth="1"/>
    <col min="10756" max="10756" width="10.44140625" customWidth="1"/>
    <col min="10757" max="10757" width="6.44140625" customWidth="1"/>
    <col min="10758" max="10758" width="7.77734375" customWidth="1"/>
    <col min="10759" max="10759" width="8.109375" customWidth="1"/>
    <col min="10760" max="10760" width="7.109375" customWidth="1"/>
    <col min="10761" max="10761" width="4.109375" customWidth="1"/>
    <col min="10762" max="10762" width="17.33203125" customWidth="1"/>
    <col min="10763" max="10763" width="12" customWidth="1"/>
    <col min="10764" max="10764" width="4.5546875" customWidth="1"/>
    <col min="10765" max="10765" width="11.44140625" customWidth="1"/>
    <col min="11009" max="11009" width="10.5546875" customWidth="1"/>
    <col min="11010" max="11010" width="9.5546875" customWidth="1"/>
    <col min="11011" max="11011" width="4" customWidth="1"/>
    <col min="11012" max="11012" width="10.44140625" customWidth="1"/>
    <col min="11013" max="11013" width="6.44140625" customWidth="1"/>
    <col min="11014" max="11014" width="7.77734375" customWidth="1"/>
    <col min="11015" max="11015" width="8.109375" customWidth="1"/>
    <col min="11016" max="11016" width="7.109375" customWidth="1"/>
    <col min="11017" max="11017" width="4.109375" customWidth="1"/>
    <col min="11018" max="11018" width="17.33203125" customWidth="1"/>
    <col min="11019" max="11019" width="12" customWidth="1"/>
    <col min="11020" max="11020" width="4.5546875" customWidth="1"/>
    <col min="11021" max="11021" width="11.44140625" customWidth="1"/>
    <col min="11265" max="11265" width="10.5546875" customWidth="1"/>
    <col min="11266" max="11266" width="9.5546875" customWidth="1"/>
    <col min="11267" max="11267" width="4" customWidth="1"/>
    <col min="11268" max="11268" width="10.44140625" customWidth="1"/>
    <col min="11269" max="11269" width="6.44140625" customWidth="1"/>
    <col min="11270" max="11270" width="7.77734375" customWidth="1"/>
    <col min="11271" max="11271" width="8.109375" customWidth="1"/>
    <col min="11272" max="11272" width="7.109375" customWidth="1"/>
    <col min="11273" max="11273" width="4.109375" customWidth="1"/>
    <col min="11274" max="11274" width="17.33203125" customWidth="1"/>
    <col min="11275" max="11275" width="12" customWidth="1"/>
    <col min="11276" max="11276" width="4.5546875" customWidth="1"/>
    <col min="11277" max="11277" width="11.44140625" customWidth="1"/>
    <col min="11521" max="11521" width="10.5546875" customWidth="1"/>
    <col min="11522" max="11522" width="9.5546875" customWidth="1"/>
    <col min="11523" max="11523" width="4" customWidth="1"/>
    <col min="11524" max="11524" width="10.44140625" customWidth="1"/>
    <col min="11525" max="11525" width="6.44140625" customWidth="1"/>
    <col min="11526" max="11526" width="7.77734375" customWidth="1"/>
    <col min="11527" max="11527" width="8.109375" customWidth="1"/>
    <col min="11528" max="11528" width="7.109375" customWidth="1"/>
    <col min="11529" max="11529" width="4.109375" customWidth="1"/>
    <col min="11530" max="11530" width="17.33203125" customWidth="1"/>
    <col min="11531" max="11531" width="12" customWidth="1"/>
    <col min="11532" max="11532" width="4.5546875" customWidth="1"/>
    <col min="11533" max="11533" width="11.44140625" customWidth="1"/>
    <col min="11777" max="11777" width="10.5546875" customWidth="1"/>
    <col min="11778" max="11778" width="9.5546875" customWidth="1"/>
    <col min="11779" max="11779" width="4" customWidth="1"/>
    <col min="11780" max="11780" width="10.44140625" customWidth="1"/>
    <col min="11781" max="11781" width="6.44140625" customWidth="1"/>
    <col min="11782" max="11782" width="7.77734375" customWidth="1"/>
    <col min="11783" max="11783" width="8.109375" customWidth="1"/>
    <col min="11784" max="11784" width="7.109375" customWidth="1"/>
    <col min="11785" max="11785" width="4.109375" customWidth="1"/>
    <col min="11786" max="11786" width="17.33203125" customWidth="1"/>
    <col min="11787" max="11787" width="12" customWidth="1"/>
    <col min="11788" max="11788" width="4.5546875" customWidth="1"/>
    <col min="11789" max="11789" width="11.44140625" customWidth="1"/>
    <col min="12033" max="12033" width="10.5546875" customWidth="1"/>
    <col min="12034" max="12034" width="9.5546875" customWidth="1"/>
    <col min="12035" max="12035" width="4" customWidth="1"/>
    <col min="12036" max="12036" width="10.44140625" customWidth="1"/>
    <col min="12037" max="12037" width="6.44140625" customWidth="1"/>
    <col min="12038" max="12038" width="7.77734375" customWidth="1"/>
    <col min="12039" max="12039" width="8.109375" customWidth="1"/>
    <col min="12040" max="12040" width="7.109375" customWidth="1"/>
    <col min="12041" max="12041" width="4.109375" customWidth="1"/>
    <col min="12042" max="12042" width="17.33203125" customWidth="1"/>
    <col min="12043" max="12043" width="12" customWidth="1"/>
    <col min="12044" max="12044" width="4.5546875" customWidth="1"/>
    <col min="12045" max="12045" width="11.44140625" customWidth="1"/>
    <col min="12289" max="12289" width="10.5546875" customWidth="1"/>
    <col min="12290" max="12290" width="9.5546875" customWidth="1"/>
    <col min="12291" max="12291" width="4" customWidth="1"/>
    <col min="12292" max="12292" width="10.44140625" customWidth="1"/>
    <col min="12293" max="12293" width="6.44140625" customWidth="1"/>
    <col min="12294" max="12294" width="7.77734375" customWidth="1"/>
    <col min="12295" max="12295" width="8.109375" customWidth="1"/>
    <col min="12296" max="12296" width="7.109375" customWidth="1"/>
    <col min="12297" max="12297" width="4.109375" customWidth="1"/>
    <col min="12298" max="12298" width="17.33203125" customWidth="1"/>
    <col min="12299" max="12299" width="12" customWidth="1"/>
    <col min="12300" max="12300" width="4.5546875" customWidth="1"/>
    <col min="12301" max="12301" width="11.44140625" customWidth="1"/>
    <col min="12545" max="12545" width="10.5546875" customWidth="1"/>
    <col min="12546" max="12546" width="9.5546875" customWidth="1"/>
    <col min="12547" max="12547" width="4" customWidth="1"/>
    <col min="12548" max="12548" width="10.44140625" customWidth="1"/>
    <col min="12549" max="12549" width="6.44140625" customWidth="1"/>
    <col min="12550" max="12550" width="7.77734375" customWidth="1"/>
    <col min="12551" max="12551" width="8.109375" customWidth="1"/>
    <col min="12552" max="12552" width="7.109375" customWidth="1"/>
    <col min="12553" max="12553" width="4.109375" customWidth="1"/>
    <col min="12554" max="12554" width="17.33203125" customWidth="1"/>
    <col min="12555" max="12555" width="12" customWidth="1"/>
    <col min="12556" max="12556" width="4.5546875" customWidth="1"/>
    <col min="12557" max="12557" width="11.44140625" customWidth="1"/>
    <col min="12801" max="12801" width="10.5546875" customWidth="1"/>
    <col min="12802" max="12802" width="9.5546875" customWidth="1"/>
    <col min="12803" max="12803" width="4" customWidth="1"/>
    <col min="12804" max="12804" width="10.44140625" customWidth="1"/>
    <col min="12805" max="12805" width="6.44140625" customWidth="1"/>
    <col min="12806" max="12806" width="7.77734375" customWidth="1"/>
    <col min="12807" max="12807" width="8.109375" customWidth="1"/>
    <col min="12808" max="12808" width="7.109375" customWidth="1"/>
    <col min="12809" max="12809" width="4.109375" customWidth="1"/>
    <col min="12810" max="12810" width="17.33203125" customWidth="1"/>
    <col min="12811" max="12811" width="12" customWidth="1"/>
    <col min="12812" max="12812" width="4.5546875" customWidth="1"/>
    <col min="12813" max="12813" width="11.44140625" customWidth="1"/>
    <col min="13057" max="13057" width="10.5546875" customWidth="1"/>
    <col min="13058" max="13058" width="9.5546875" customWidth="1"/>
    <col min="13059" max="13059" width="4" customWidth="1"/>
    <col min="13060" max="13060" width="10.44140625" customWidth="1"/>
    <col min="13061" max="13061" width="6.44140625" customWidth="1"/>
    <col min="13062" max="13062" width="7.77734375" customWidth="1"/>
    <col min="13063" max="13063" width="8.109375" customWidth="1"/>
    <col min="13064" max="13064" width="7.109375" customWidth="1"/>
    <col min="13065" max="13065" width="4.109375" customWidth="1"/>
    <col min="13066" max="13066" width="17.33203125" customWidth="1"/>
    <col min="13067" max="13067" width="12" customWidth="1"/>
    <col min="13068" max="13068" width="4.5546875" customWidth="1"/>
    <col min="13069" max="13069" width="11.44140625" customWidth="1"/>
    <col min="13313" max="13313" width="10.5546875" customWidth="1"/>
    <col min="13314" max="13314" width="9.5546875" customWidth="1"/>
    <col min="13315" max="13315" width="4" customWidth="1"/>
    <col min="13316" max="13316" width="10.44140625" customWidth="1"/>
    <col min="13317" max="13317" width="6.44140625" customWidth="1"/>
    <col min="13318" max="13318" width="7.77734375" customWidth="1"/>
    <col min="13319" max="13319" width="8.109375" customWidth="1"/>
    <col min="13320" max="13320" width="7.109375" customWidth="1"/>
    <col min="13321" max="13321" width="4.109375" customWidth="1"/>
    <col min="13322" max="13322" width="17.33203125" customWidth="1"/>
    <col min="13323" max="13323" width="12" customWidth="1"/>
    <col min="13324" max="13324" width="4.5546875" customWidth="1"/>
    <col min="13325" max="13325" width="11.44140625" customWidth="1"/>
    <col min="13569" max="13569" width="10.5546875" customWidth="1"/>
    <col min="13570" max="13570" width="9.5546875" customWidth="1"/>
    <col min="13571" max="13571" width="4" customWidth="1"/>
    <col min="13572" max="13572" width="10.44140625" customWidth="1"/>
    <col min="13573" max="13573" width="6.44140625" customWidth="1"/>
    <col min="13574" max="13574" width="7.77734375" customWidth="1"/>
    <col min="13575" max="13575" width="8.109375" customWidth="1"/>
    <col min="13576" max="13576" width="7.109375" customWidth="1"/>
    <col min="13577" max="13577" width="4.109375" customWidth="1"/>
    <col min="13578" max="13578" width="17.33203125" customWidth="1"/>
    <col min="13579" max="13579" width="12" customWidth="1"/>
    <col min="13580" max="13580" width="4.5546875" customWidth="1"/>
    <col min="13581" max="13581" width="11.44140625" customWidth="1"/>
    <col min="13825" max="13825" width="10.5546875" customWidth="1"/>
    <col min="13826" max="13826" width="9.5546875" customWidth="1"/>
    <col min="13827" max="13827" width="4" customWidth="1"/>
    <col min="13828" max="13828" width="10.44140625" customWidth="1"/>
    <col min="13829" max="13829" width="6.44140625" customWidth="1"/>
    <col min="13830" max="13830" width="7.77734375" customWidth="1"/>
    <col min="13831" max="13831" width="8.109375" customWidth="1"/>
    <col min="13832" max="13832" width="7.109375" customWidth="1"/>
    <col min="13833" max="13833" width="4.109375" customWidth="1"/>
    <col min="13834" max="13834" width="17.33203125" customWidth="1"/>
    <col min="13835" max="13835" width="12" customWidth="1"/>
    <col min="13836" max="13836" width="4.5546875" customWidth="1"/>
    <col min="13837" max="13837" width="11.44140625" customWidth="1"/>
    <col min="14081" max="14081" width="10.5546875" customWidth="1"/>
    <col min="14082" max="14082" width="9.5546875" customWidth="1"/>
    <col min="14083" max="14083" width="4" customWidth="1"/>
    <col min="14084" max="14084" width="10.44140625" customWidth="1"/>
    <col min="14085" max="14085" width="6.44140625" customWidth="1"/>
    <col min="14086" max="14086" width="7.77734375" customWidth="1"/>
    <col min="14087" max="14087" width="8.109375" customWidth="1"/>
    <col min="14088" max="14088" width="7.109375" customWidth="1"/>
    <col min="14089" max="14089" width="4.109375" customWidth="1"/>
    <col min="14090" max="14090" width="17.33203125" customWidth="1"/>
    <col min="14091" max="14091" width="12" customWidth="1"/>
    <col min="14092" max="14092" width="4.5546875" customWidth="1"/>
    <col min="14093" max="14093" width="11.44140625" customWidth="1"/>
    <col min="14337" max="14337" width="10.5546875" customWidth="1"/>
    <col min="14338" max="14338" width="9.5546875" customWidth="1"/>
    <col min="14339" max="14339" width="4" customWidth="1"/>
    <col min="14340" max="14340" width="10.44140625" customWidth="1"/>
    <col min="14341" max="14341" width="6.44140625" customWidth="1"/>
    <col min="14342" max="14342" width="7.77734375" customWidth="1"/>
    <col min="14343" max="14343" width="8.109375" customWidth="1"/>
    <col min="14344" max="14344" width="7.109375" customWidth="1"/>
    <col min="14345" max="14345" width="4.109375" customWidth="1"/>
    <col min="14346" max="14346" width="17.33203125" customWidth="1"/>
    <col min="14347" max="14347" width="12" customWidth="1"/>
    <col min="14348" max="14348" width="4.5546875" customWidth="1"/>
    <col min="14349" max="14349" width="11.44140625" customWidth="1"/>
    <col min="14593" max="14593" width="10.5546875" customWidth="1"/>
    <col min="14594" max="14594" width="9.5546875" customWidth="1"/>
    <col min="14595" max="14595" width="4" customWidth="1"/>
    <col min="14596" max="14596" width="10.44140625" customWidth="1"/>
    <col min="14597" max="14597" width="6.44140625" customWidth="1"/>
    <col min="14598" max="14598" width="7.77734375" customWidth="1"/>
    <col min="14599" max="14599" width="8.109375" customWidth="1"/>
    <col min="14600" max="14600" width="7.109375" customWidth="1"/>
    <col min="14601" max="14601" width="4.109375" customWidth="1"/>
    <col min="14602" max="14602" width="17.33203125" customWidth="1"/>
    <col min="14603" max="14603" width="12" customWidth="1"/>
    <col min="14604" max="14604" width="4.5546875" customWidth="1"/>
    <col min="14605" max="14605" width="11.44140625" customWidth="1"/>
    <col min="14849" max="14849" width="10.5546875" customWidth="1"/>
    <col min="14850" max="14850" width="9.5546875" customWidth="1"/>
    <col min="14851" max="14851" width="4" customWidth="1"/>
    <col min="14852" max="14852" width="10.44140625" customWidth="1"/>
    <col min="14853" max="14853" width="6.44140625" customWidth="1"/>
    <col min="14854" max="14854" width="7.77734375" customWidth="1"/>
    <col min="14855" max="14855" width="8.109375" customWidth="1"/>
    <col min="14856" max="14856" width="7.109375" customWidth="1"/>
    <col min="14857" max="14857" width="4.109375" customWidth="1"/>
    <col min="14858" max="14858" width="17.33203125" customWidth="1"/>
    <col min="14859" max="14859" width="12" customWidth="1"/>
    <col min="14860" max="14860" width="4.5546875" customWidth="1"/>
    <col min="14861" max="14861" width="11.44140625" customWidth="1"/>
    <col min="15105" max="15105" width="10.5546875" customWidth="1"/>
    <col min="15106" max="15106" width="9.5546875" customWidth="1"/>
    <col min="15107" max="15107" width="4" customWidth="1"/>
    <col min="15108" max="15108" width="10.44140625" customWidth="1"/>
    <col min="15109" max="15109" width="6.44140625" customWidth="1"/>
    <col min="15110" max="15110" width="7.77734375" customWidth="1"/>
    <col min="15111" max="15111" width="8.109375" customWidth="1"/>
    <col min="15112" max="15112" width="7.109375" customWidth="1"/>
    <col min="15113" max="15113" width="4.109375" customWidth="1"/>
    <col min="15114" max="15114" width="17.33203125" customWidth="1"/>
    <col min="15115" max="15115" width="12" customWidth="1"/>
    <col min="15116" max="15116" width="4.5546875" customWidth="1"/>
    <col min="15117" max="15117" width="11.44140625" customWidth="1"/>
    <col min="15361" max="15361" width="10.5546875" customWidth="1"/>
    <col min="15362" max="15362" width="9.5546875" customWidth="1"/>
    <col min="15363" max="15363" width="4" customWidth="1"/>
    <col min="15364" max="15364" width="10.44140625" customWidth="1"/>
    <col min="15365" max="15365" width="6.44140625" customWidth="1"/>
    <col min="15366" max="15366" width="7.77734375" customWidth="1"/>
    <col min="15367" max="15367" width="8.109375" customWidth="1"/>
    <col min="15368" max="15368" width="7.109375" customWidth="1"/>
    <col min="15369" max="15369" width="4.109375" customWidth="1"/>
    <col min="15370" max="15370" width="17.33203125" customWidth="1"/>
    <col min="15371" max="15371" width="12" customWidth="1"/>
    <col min="15372" max="15372" width="4.5546875" customWidth="1"/>
    <col min="15373" max="15373" width="11.44140625" customWidth="1"/>
    <col min="15617" max="15617" width="10.5546875" customWidth="1"/>
    <col min="15618" max="15618" width="9.5546875" customWidth="1"/>
    <col min="15619" max="15619" width="4" customWidth="1"/>
    <col min="15620" max="15620" width="10.44140625" customWidth="1"/>
    <col min="15621" max="15621" width="6.44140625" customWidth="1"/>
    <col min="15622" max="15622" width="7.77734375" customWidth="1"/>
    <col min="15623" max="15623" width="8.109375" customWidth="1"/>
    <col min="15624" max="15624" width="7.109375" customWidth="1"/>
    <col min="15625" max="15625" width="4.109375" customWidth="1"/>
    <col min="15626" max="15626" width="17.33203125" customWidth="1"/>
    <col min="15627" max="15627" width="12" customWidth="1"/>
    <col min="15628" max="15628" width="4.5546875" customWidth="1"/>
    <col min="15629" max="15629" width="11.44140625" customWidth="1"/>
    <col min="15873" max="15873" width="10.5546875" customWidth="1"/>
    <col min="15874" max="15874" width="9.5546875" customWidth="1"/>
    <col min="15875" max="15875" width="4" customWidth="1"/>
    <col min="15876" max="15876" width="10.44140625" customWidth="1"/>
    <col min="15877" max="15877" width="6.44140625" customWidth="1"/>
    <col min="15878" max="15878" width="7.77734375" customWidth="1"/>
    <col min="15879" max="15879" width="8.109375" customWidth="1"/>
    <col min="15880" max="15880" width="7.109375" customWidth="1"/>
    <col min="15881" max="15881" width="4.109375" customWidth="1"/>
    <col min="15882" max="15882" width="17.33203125" customWidth="1"/>
    <col min="15883" max="15883" width="12" customWidth="1"/>
    <col min="15884" max="15884" width="4.5546875" customWidth="1"/>
    <col min="15885" max="15885" width="11.44140625" customWidth="1"/>
    <col min="16129" max="16129" width="10.5546875" customWidth="1"/>
    <col min="16130" max="16130" width="9.5546875" customWidth="1"/>
    <col min="16131" max="16131" width="4" customWidth="1"/>
    <col min="16132" max="16132" width="10.44140625" customWidth="1"/>
    <col min="16133" max="16133" width="6.44140625" customWidth="1"/>
    <col min="16134" max="16134" width="7.77734375" customWidth="1"/>
    <col min="16135" max="16135" width="8.109375" customWidth="1"/>
    <col min="16136" max="16136" width="7.109375" customWidth="1"/>
    <col min="16137" max="16137" width="4.109375" customWidth="1"/>
    <col min="16138" max="16138" width="17.33203125" customWidth="1"/>
    <col min="16139" max="16139" width="12" customWidth="1"/>
    <col min="16140" max="16140" width="4.5546875" customWidth="1"/>
    <col min="16141" max="16141" width="11.44140625" customWidth="1"/>
  </cols>
  <sheetData>
    <row r="1" spans="1:19" ht="21" x14ac:dyDescent="0.4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</row>
    <row r="2" spans="1:19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3"/>
    </row>
    <row r="3" spans="1:19" ht="21" x14ac:dyDescent="0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9" ht="17.399999999999999" x14ac:dyDescent="0.3">
      <c r="A4" s="3" t="s">
        <v>67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6"/>
    </row>
    <row r="5" spans="1:19" ht="17.399999999999999" x14ac:dyDescent="0.3">
      <c r="A5" s="3" t="s">
        <v>68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6"/>
    </row>
    <row r="6" spans="1:19" ht="15" customHeight="1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6"/>
    </row>
    <row r="7" spans="1:19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9" ht="15.6" x14ac:dyDescent="0.3">
      <c r="A8" s="164" t="s">
        <v>69</v>
      </c>
      <c r="B8" s="165"/>
      <c r="C8" s="165"/>
      <c r="D8" s="166"/>
      <c r="E8" s="41"/>
      <c r="F8" s="7"/>
      <c r="G8" s="167" t="s">
        <v>5</v>
      </c>
      <c r="H8" s="167"/>
      <c r="I8" s="168"/>
      <c r="J8" s="41"/>
      <c r="K8" s="7" t="s">
        <v>5</v>
      </c>
      <c r="L8" s="169"/>
    </row>
    <row r="9" spans="1:19" ht="15.6" x14ac:dyDescent="0.3">
      <c r="A9" s="130" t="s">
        <v>70</v>
      </c>
      <c r="B9" s="170"/>
      <c r="C9" s="170"/>
      <c r="D9" s="131"/>
      <c r="E9" s="171" t="s">
        <v>7</v>
      </c>
      <c r="F9" s="172"/>
      <c r="G9" s="172" t="s">
        <v>8</v>
      </c>
      <c r="H9" s="172"/>
      <c r="I9" s="173"/>
      <c r="J9" s="11" t="s">
        <v>9</v>
      </c>
      <c r="K9" s="12" t="s">
        <v>8</v>
      </c>
      <c r="L9" s="174"/>
    </row>
    <row r="10" spans="1:19" ht="15.6" x14ac:dyDescent="0.3">
      <c r="A10" s="175"/>
      <c r="B10" s="18"/>
      <c r="C10" s="18"/>
      <c r="D10" s="5"/>
      <c r="E10" s="99"/>
      <c r="F10" s="79"/>
      <c r="G10" s="176"/>
      <c r="H10" s="5"/>
      <c r="I10" s="5"/>
      <c r="J10" s="134"/>
      <c r="K10" s="5"/>
      <c r="L10" s="20"/>
    </row>
    <row r="11" spans="1:19" ht="15.6" x14ac:dyDescent="0.3">
      <c r="A11" s="15" t="s">
        <v>71</v>
      </c>
      <c r="B11" s="18"/>
      <c r="C11" s="18"/>
      <c r="D11" s="5"/>
      <c r="E11" s="177"/>
      <c r="F11" s="178">
        <f>SUM(F12:F14)</f>
        <v>368</v>
      </c>
      <c r="G11" s="179"/>
      <c r="H11" s="180">
        <f>SUM(H12:H14)</f>
        <v>76.033057851239676</v>
      </c>
      <c r="I11" s="181" t="s">
        <v>11</v>
      </c>
      <c r="J11" s="182">
        <f>SUM(J12:J14)</f>
        <v>1214452887</v>
      </c>
      <c r="K11" s="179">
        <f>(J11/J$23)*100</f>
        <v>93.94729725338216</v>
      </c>
      <c r="L11" s="183" t="s">
        <v>11</v>
      </c>
    </row>
    <row r="12" spans="1:19" ht="15" x14ac:dyDescent="0.25">
      <c r="A12" s="134" t="s">
        <v>49</v>
      </c>
      <c r="B12" s="18"/>
      <c r="C12" s="18"/>
      <c r="D12" s="5"/>
      <c r="E12" s="104"/>
      <c r="F12" s="90">
        <v>87</v>
      </c>
      <c r="G12" s="5"/>
      <c r="H12" s="157">
        <f>(F12/F$23)*100</f>
        <v>17.97520661157025</v>
      </c>
      <c r="I12" s="5"/>
      <c r="J12" s="21">
        <v>482689527</v>
      </c>
      <c r="K12" s="157">
        <f>(J12/J$23)*100</f>
        <v>37.339757646904445</v>
      </c>
      <c r="L12" s="20"/>
      <c r="M12" s="153"/>
      <c r="N12" s="184"/>
      <c r="O12" s="153"/>
      <c r="Q12" s="153"/>
      <c r="R12" s="153"/>
      <c r="S12" s="153"/>
    </row>
    <row r="13" spans="1:19" ht="15" x14ac:dyDescent="0.25">
      <c r="A13" s="134" t="s">
        <v>72</v>
      </c>
      <c r="B13" s="18"/>
      <c r="C13" s="18"/>
      <c r="D13" s="5"/>
      <c r="E13" s="104"/>
      <c r="F13" s="90">
        <v>106</v>
      </c>
      <c r="G13" s="157"/>
      <c r="H13" s="157">
        <f>(F13/F$23)*100</f>
        <v>21.900826446280991</v>
      </c>
      <c r="I13" s="185"/>
      <c r="J13" s="21">
        <v>532634166</v>
      </c>
      <c r="K13" s="157">
        <f>(J13/J$23)*100</f>
        <v>41.203360670597419</v>
      </c>
      <c r="L13" s="20"/>
      <c r="N13" s="184"/>
    </row>
    <row r="14" spans="1:19" ht="15" x14ac:dyDescent="0.25">
      <c r="A14" s="134" t="s">
        <v>17</v>
      </c>
      <c r="B14" s="18"/>
      <c r="C14" s="18"/>
      <c r="D14" s="5"/>
      <c r="E14" s="104"/>
      <c r="F14" s="90">
        <v>175</v>
      </c>
      <c r="G14" s="157"/>
      <c r="H14" s="157">
        <f>(F14/F$23)*100</f>
        <v>36.15702479338843</v>
      </c>
      <c r="I14" s="185"/>
      <c r="J14" s="21">
        <v>199129194</v>
      </c>
      <c r="K14" s="157">
        <f>(J14/J$23)*100</f>
        <v>15.404178935880289</v>
      </c>
      <c r="L14" s="20"/>
      <c r="N14" s="184"/>
    </row>
    <row r="15" spans="1:19" ht="15.6" x14ac:dyDescent="0.3">
      <c r="A15" s="15"/>
      <c r="B15" s="18"/>
      <c r="C15" s="18"/>
      <c r="D15" s="5"/>
      <c r="E15" s="16"/>
      <c r="F15" s="143"/>
      <c r="G15" s="157"/>
      <c r="H15" s="186"/>
      <c r="I15" s="5"/>
      <c r="J15" s="21"/>
      <c r="K15" s="186"/>
      <c r="L15" s="20"/>
      <c r="N15" s="184"/>
    </row>
    <row r="16" spans="1:19" ht="15.6" x14ac:dyDescent="0.3">
      <c r="A16" s="15" t="s">
        <v>73</v>
      </c>
      <c r="B16" s="18"/>
      <c r="C16" s="18"/>
      <c r="D16" s="5"/>
      <c r="E16" s="177"/>
      <c r="F16" s="178">
        <f>SUM(F17:F19)</f>
        <v>110</v>
      </c>
      <c r="G16" s="179"/>
      <c r="H16" s="180">
        <f>SUM(H17:H19)</f>
        <v>22.727272727272727</v>
      </c>
      <c r="I16" s="181"/>
      <c r="J16" s="187">
        <f>SUM(J17:J19)</f>
        <v>74898388</v>
      </c>
      <c r="K16" s="179">
        <f>(J16/J$23)*100</f>
        <v>5.7939679641398483</v>
      </c>
      <c r="L16" s="183"/>
      <c r="N16" s="184"/>
    </row>
    <row r="17" spans="1:19" ht="15" x14ac:dyDescent="0.25">
      <c r="A17" s="134" t="s">
        <v>49</v>
      </c>
      <c r="B17" s="18"/>
      <c r="C17" s="18"/>
      <c r="D17" s="5"/>
      <c r="E17" s="104"/>
      <c r="F17" s="90">
        <v>8</v>
      </c>
      <c r="G17" s="157"/>
      <c r="H17" s="157">
        <f>(F17/F$23)*100</f>
        <v>1.6528925619834711</v>
      </c>
      <c r="I17" s="5"/>
      <c r="J17" s="21">
        <v>1626858</v>
      </c>
      <c r="K17" s="157">
        <f>(J17/J$23)*100</f>
        <v>0.12585001341023019</v>
      </c>
      <c r="L17" s="20"/>
      <c r="M17" s="153"/>
      <c r="N17" s="184"/>
      <c r="O17" s="153"/>
      <c r="Q17" s="153"/>
      <c r="R17" s="153"/>
      <c r="S17" s="153"/>
    </row>
    <row r="18" spans="1:19" ht="15" x14ac:dyDescent="0.25">
      <c r="A18" s="134" t="s">
        <v>72</v>
      </c>
      <c r="B18" s="18"/>
      <c r="C18" s="18"/>
      <c r="D18" s="5"/>
      <c r="E18" s="104"/>
      <c r="F18" s="90">
        <v>42</v>
      </c>
      <c r="G18" s="157"/>
      <c r="H18" s="157">
        <f>(F18/F$23)*100</f>
        <v>8.677685950413224</v>
      </c>
      <c r="I18" s="188"/>
      <c r="J18" s="21">
        <v>64638748</v>
      </c>
      <c r="K18" s="157">
        <f>(J18/J$23)*100</f>
        <v>5.0003056828687509</v>
      </c>
      <c r="L18" s="20"/>
      <c r="N18" s="184"/>
    </row>
    <row r="19" spans="1:19" ht="15" x14ac:dyDescent="0.25">
      <c r="A19" s="134" t="s">
        <v>17</v>
      </c>
      <c r="B19" s="18"/>
      <c r="C19" s="18"/>
      <c r="D19" s="5"/>
      <c r="E19" s="104"/>
      <c r="F19" s="90">
        <v>60</v>
      </c>
      <c r="G19" s="157"/>
      <c r="H19" s="157">
        <f>(F19/F$23)*100</f>
        <v>12.396694214876034</v>
      </c>
      <c r="I19" s="5"/>
      <c r="J19" s="21">
        <v>8632782</v>
      </c>
      <c r="K19" s="157">
        <f>(J19/J$23)*100</f>
        <v>0.66781226786086678</v>
      </c>
      <c r="L19" s="20"/>
      <c r="N19" s="184"/>
    </row>
    <row r="20" spans="1:19" ht="15" x14ac:dyDescent="0.25">
      <c r="A20" s="134"/>
      <c r="B20" s="18"/>
      <c r="C20" s="18"/>
      <c r="D20" s="5"/>
      <c r="E20" s="104"/>
      <c r="F20" s="90"/>
      <c r="G20" s="157"/>
      <c r="H20" s="157"/>
      <c r="I20" s="5"/>
      <c r="J20" s="21"/>
      <c r="K20" s="157"/>
      <c r="L20" s="20"/>
      <c r="N20" s="184"/>
    </row>
    <row r="21" spans="1:19" ht="15.6" x14ac:dyDescent="0.3">
      <c r="A21" s="15" t="s">
        <v>74</v>
      </c>
      <c r="B21" s="18"/>
      <c r="C21" s="18"/>
      <c r="D21" s="5"/>
      <c r="E21" s="177"/>
      <c r="F21" s="178">
        <v>6</v>
      </c>
      <c r="G21" s="179"/>
      <c r="H21" s="179">
        <f>(F21/F$23)*100</f>
        <v>1.2396694214876034</v>
      </c>
      <c r="I21" s="181"/>
      <c r="J21" s="187">
        <v>3344654</v>
      </c>
      <c r="K21" s="179">
        <f>(J21/J$23)*100</f>
        <v>0.25873478247799137</v>
      </c>
      <c r="L21" s="20"/>
      <c r="N21" s="184"/>
    </row>
    <row r="22" spans="1:19" ht="15" x14ac:dyDescent="0.25">
      <c r="A22" s="134"/>
      <c r="B22" s="18"/>
      <c r="C22" s="18"/>
      <c r="D22" s="5"/>
      <c r="E22" s="104"/>
      <c r="F22" s="90"/>
      <c r="G22" s="157"/>
      <c r="H22" s="157"/>
      <c r="I22" s="5"/>
      <c r="J22" s="16"/>
      <c r="K22" s="186"/>
      <c r="L22" s="20"/>
    </row>
    <row r="23" spans="1:19" ht="15.6" x14ac:dyDescent="0.3">
      <c r="A23" s="27" t="s">
        <v>18</v>
      </c>
      <c r="B23" s="173"/>
      <c r="C23" s="173"/>
      <c r="D23" s="173"/>
      <c r="E23" s="149"/>
      <c r="F23" s="189">
        <f>F11+F16+F21</f>
        <v>484</v>
      </c>
      <c r="G23" s="160"/>
      <c r="H23" s="190">
        <f>H11+H16+H21</f>
        <v>100</v>
      </c>
      <c r="I23" s="191" t="s">
        <v>11</v>
      </c>
      <c r="J23" s="68">
        <f>J11+J16+J21</f>
        <v>1292695929</v>
      </c>
      <c r="K23" s="190">
        <f>K11+K16+K21</f>
        <v>100</v>
      </c>
      <c r="L23" s="32" t="s">
        <v>11</v>
      </c>
      <c r="M23" s="181"/>
    </row>
    <row r="24" spans="1:19" x14ac:dyDescent="0.25">
      <c r="E24" s="153"/>
      <c r="G24" s="153"/>
      <c r="H24" s="192"/>
      <c r="J24" s="153"/>
      <c r="K24" s="192"/>
    </row>
    <row r="25" spans="1:19" x14ac:dyDescent="0.25">
      <c r="A25" t="s">
        <v>75</v>
      </c>
      <c r="F25" s="120"/>
    </row>
    <row r="26" spans="1:19" x14ac:dyDescent="0.25">
      <c r="A26" s="2"/>
    </row>
  </sheetData>
  <mergeCells count="10">
    <mergeCell ref="A9:D9"/>
    <mergeCell ref="E9:F9"/>
    <mergeCell ref="G9:H9"/>
    <mergeCell ref="A1:L1"/>
    <mergeCell ref="A2:L2"/>
    <mergeCell ref="A4:L4"/>
    <mergeCell ref="A5:L5"/>
    <mergeCell ref="A6:L6"/>
    <mergeCell ref="A8:D8"/>
    <mergeCell ref="G8:H8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Table 3</vt:lpstr>
      <vt:lpstr>Table 4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 &amp; 25</vt:lpstr>
      <vt:lpstr>Table 26 &amp; 27</vt:lpstr>
      <vt:lpstr>Table 30</vt:lpstr>
      <vt:lpstr>Table 31</vt:lpstr>
      <vt:lpstr>Table 32</vt:lpstr>
      <vt:lpstr>Table 33</vt:lpstr>
      <vt:lpstr>Table 34 &amp; 35</vt:lpstr>
      <vt:lpstr>Table 38</vt:lpstr>
      <vt:lpstr>Table 39 &amp; 40</vt:lpstr>
      <vt:lpstr>Table 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PereiraL</dc:creator>
  <cp:lastModifiedBy>PereiraL</cp:lastModifiedBy>
  <cp:lastPrinted>2017-03-09T15:40:20Z</cp:lastPrinted>
  <dcterms:created xsi:type="dcterms:W3CDTF">2017-03-09T15:03:30Z</dcterms:created>
  <dcterms:modified xsi:type="dcterms:W3CDTF">2017-03-09T15:40:26Z</dcterms:modified>
</cp:coreProperties>
</file>