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EV-IH\IHP\PROJECT MANAGER MANUAL\3. Architect Affidavit\Stacking Charts\"/>
    </mc:Choice>
  </mc:AlternateContent>
  <xr:revisionPtr revIDLastSave="0" documentId="8_{1AF80731-D8BC-4A38-9CE8-23D572810396}" xr6:coauthVersionLast="47" xr6:coauthVersionMax="47" xr10:uidLastSave="{00000000-0000-0000-0000-000000000000}"/>
  <workbookProtection workbookPassword="CC76" lockStructure="1"/>
  <bookViews>
    <workbookView xWindow="28680" yWindow="-120" windowWidth="29040" windowHeight="15720" tabRatio="764" activeTab="3" xr2:uid="{00000000-000D-0000-FFFF-FFFF00000000}"/>
  </bookViews>
  <sheets>
    <sheet name="Chart A_Unit Height Distributio" sheetId="7" r:id="rId1"/>
    <sheet name="Chart B_Horizontal Unit Distrib" sheetId="8" r:id="rId2"/>
    <sheet name="Chart C_Unit Bedroom Mix" sheetId="9" r:id="rId3"/>
    <sheet name="Chart D_MIH Distribution" sheetId="6" r:id="rId4"/>
    <sheet name="Chart E_Unit Size Comp. Studio" sheetId="10" r:id="rId5"/>
    <sheet name="Chart E_Unit Size Comp. 1 BR" sheetId="11" r:id="rId6"/>
    <sheet name="Chart E_Unit Size Comp. 2 BR" sheetId="12" r:id="rId7"/>
    <sheet name="Chart E_Unit Size Comp. 3 BR" sheetId="13" r:id="rId8"/>
    <sheet name="Unit Names and Type" sheetId="1" state="hidden" r:id="rId9"/>
  </sheets>
  <externalReferences>
    <externalReference r:id="rId10"/>
  </externalReferences>
  <definedNames>
    <definedName name="Option_4" localSheetId="3">'Chart D_MIH Distribution'!$B$290:$B$293</definedName>
    <definedName name="Option_4">#REF!</definedName>
    <definedName name="OPTION_NAMES" localSheetId="3">'Chart D_MIH Distribution'!$B$290:$B$293</definedName>
    <definedName name="OPTION_NAMES">#REF!</definedName>
    <definedName name="_xlnm.Print_Area" localSheetId="3">'Chart D_MIH Distribution'!$A$1:$P$172</definedName>
    <definedName name="_xlnm.Print_Area" localSheetId="5">'Chart E_Unit Size Comp. 1 BR'!$A$1:$K$63</definedName>
    <definedName name="_xlnm.Print_Area" localSheetId="6">'Chart E_Unit Size Comp. 2 BR'!$A$1:$K$68</definedName>
    <definedName name="_xlnm.Print_Area" localSheetId="7">'Chart E_Unit Size Comp. 3 BR'!$A$1:$K$63</definedName>
    <definedName name="_xlnm.Print_Area" localSheetId="4">'Chart E_Unit Size Comp. Studio'!$A$1:$K$139</definedName>
    <definedName name="_xlnm.Print_Area" localSheetId="8">'Unit Names and Type'!$A$1:$J$57</definedName>
    <definedName name="_xlnm.Print_Titles" localSheetId="3">'Chart D_MIH Distribution'!$6:$8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6" l="1"/>
  <c r="M30" i="6"/>
  <c r="M29" i="6"/>
  <c r="M28" i="6"/>
  <c r="M27" i="6"/>
  <c r="N48" i="6" a="1"/>
  <c r="N48" i="6" s="1"/>
  <c r="N40" i="6"/>
  <c r="F227" i="6" l="1"/>
  <c r="F223" i="6"/>
  <c r="F219" i="6"/>
  <c r="F212" i="6" l="1"/>
  <c r="E214" i="6" l="1"/>
  <c r="E215" i="6" s="1"/>
  <c r="I50" i="13" l="1"/>
  <c r="D50" i="13"/>
  <c r="I126" i="10"/>
  <c r="D126" i="10"/>
  <c r="D49" i="11"/>
  <c r="I49" i="11"/>
  <c r="D55" i="12"/>
  <c r="I55" i="12"/>
  <c r="J50" i="13" l="1"/>
  <c r="F55" i="13" s="1"/>
  <c r="F54" i="13"/>
  <c r="E50" i="13"/>
  <c r="F53" i="13" s="1"/>
  <c r="F52" i="13"/>
  <c r="A3" i="13"/>
  <c r="A2" i="13"/>
  <c r="A1" i="13"/>
  <c r="J55" i="12"/>
  <c r="F60" i="12" s="1"/>
  <c r="F59" i="12"/>
  <c r="E55" i="12"/>
  <c r="F58" i="12" s="1"/>
  <c r="F57" i="12"/>
  <c r="A3" i="12"/>
  <c r="A2" i="12"/>
  <c r="A1" i="12"/>
  <c r="J49" i="11"/>
  <c r="F54" i="11" s="1"/>
  <c r="E49" i="11"/>
  <c r="F52" i="11" s="1"/>
  <c r="F51" i="11"/>
  <c r="A3" i="11"/>
  <c r="A2" i="11"/>
  <c r="A1" i="11"/>
  <c r="J126" i="10"/>
  <c r="F131" i="10" s="1"/>
  <c r="E126" i="10"/>
  <c r="F129" i="10" s="1"/>
  <c r="F128" i="10"/>
  <c r="A3" i="10"/>
  <c r="A2" i="10"/>
  <c r="A1" i="10"/>
  <c r="F130" i="10" l="1"/>
  <c r="F53" i="11"/>
  <c r="E240" i="6"/>
  <c r="E239" i="6"/>
  <c r="E220" i="6"/>
  <c r="E216" i="6"/>
  <c r="C210" i="6"/>
  <c r="E217" i="6" s="1"/>
  <c r="N43" i="6"/>
  <c r="N45" i="6" s="1"/>
  <c r="F237" i="6"/>
  <c r="F238" i="6"/>
  <c r="F239" i="6"/>
  <c r="F240" i="6"/>
  <c r="E229" i="6"/>
  <c r="E230" i="6" s="1"/>
  <c r="E231" i="6" s="1"/>
  <c r="E232" i="6"/>
  <c r="E233" i="6" s="1"/>
  <c r="E234" i="6" s="1"/>
  <c r="F57" i="1"/>
  <c r="D54" i="1"/>
  <c r="C54" i="1"/>
  <c r="B13" i="1"/>
  <c r="B12" i="1"/>
  <c r="B11" i="1"/>
  <c r="B10" i="1"/>
  <c r="B14" i="1" s="1"/>
  <c r="A3" i="1"/>
  <c r="A2" i="1"/>
  <c r="A1" i="1"/>
  <c r="N56" i="6"/>
  <c r="J55" i="6"/>
  <c r="G15" i="9"/>
  <c r="E15" i="9"/>
  <c r="F15" i="9" s="1"/>
  <c r="B15" i="9"/>
  <c r="C15" i="9" s="1"/>
  <c r="H14" i="9"/>
  <c r="C14" i="9"/>
  <c r="H13" i="9"/>
  <c r="H12" i="9"/>
  <c r="C12" i="9"/>
  <c r="H11" i="9"/>
  <c r="A3" i="9"/>
  <c r="A2" i="9"/>
  <c r="A1" i="9"/>
  <c r="F36" i="8"/>
  <c r="E36" i="8"/>
  <c r="D36" i="8"/>
  <c r="C35" i="8"/>
  <c r="G35" i="8" s="1"/>
  <c r="C34" i="8"/>
  <c r="G34" i="8" s="1"/>
  <c r="C33" i="8"/>
  <c r="G33" i="8" s="1"/>
  <c r="C32" i="8"/>
  <c r="G32" i="8" s="1"/>
  <c r="C31" i="8"/>
  <c r="G31" i="8" s="1"/>
  <c r="C30" i="8"/>
  <c r="G30" i="8" s="1"/>
  <c r="C29" i="8"/>
  <c r="G29" i="8" s="1"/>
  <c r="C28" i="8"/>
  <c r="G28" i="8" s="1"/>
  <c r="C27" i="8"/>
  <c r="G27" i="8" s="1"/>
  <c r="C26" i="8"/>
  <c r="G26" i="8" s="1"/>
  <c r="C25" i="8"/>
  <c r="G25" i="8" s="1"/>
  <c r="C24" i="8"/>
  <c r="G24" i="8" s="1"/>
  <c r="C23" i="8"/>
  <c r="G23" i="8" s="1"/>
  <c r="C22" i="8"/>
  <c r="G22" i="8" s="1"/>
  <c r="C21" i="8"/>
  <c r="G21" i="8" s="1"/>
  <c r="C20" i="8"/>
  <c r="G20" i="8" s="1"/>
  <c r="C19" i="8"/>
  <c r="G19" i="8" s="1"/>
  <c r="C18" i="8"/>
  <c r="G18" i="8" s="1"/>
  <c r="C17" i="8"/>
  <c r="G17" i="8" s="1"/>
  <c r="C16" i="8"/>
  <c r="G16" i="8" s="1"/>
  <c r="C15" i="8"/>
  <c r="G15" i="8" s="1"/>
  <c r="C14" i="8"/>
  <c r="G14" i="8" s="1"/>
  <c r="C13" i="8"/>
  <c r="G13" i="8" s="1"/>
  <c r="C12" i="8"/>
  <c r="G12" i="8" s="1"/>
  <c r="C11" i="8"/>
  <c r="G11" i="8" s="1"/>
  <c r="C10" i="8"/>
  <c r="G10" i="8" s="1"/>
  <c r="C9" i="8"/>
  <c r="G9" i="8" s="1"/>
  <c r="A3" i="8"/>
  <c r="A2" i="8"/>
  <c r="A1" i="8"/>
  <c r="Q39" i="7"/>
  <c r="E227" i="6" l="1"/>
  <c r="E212" i="6"/>
  <c r="E219" i="6"/>
  <c r="E223" i="6"/>
  <c r="N23" i="6"/>
  <c r="H15" i="9"/>
  <c r="F11" i="9"/>
  <c r="F12" i="9"/>
  <c r="F14" i="9"/>
  <c r="C36" i="8"/>
  <c r="C13" i="9"/>
  <c r="C11" i="9"/>
  <c r="F13" i="9"/>
  <c r="M32" i="6"/>
  <c r="F251" i="6" s="1"/>
  <c r="E228" i="6"/>
  <c r="F241" i="6"/>
  <c r="K60" i="6" s="1"/>
  <c r="E221" i="6"/>
  <c r="E224" i="6"/>
  <c r="E213" i="6"/>
  <c r="E235" i="6"/>
  <c r="E225" i="6"/>
  <c r="E237" i="6" l="1"/>
  <c r="K58" i="6"/>
  <c r="K62" i="6"/>
  <c r="K61" i="6"/>
  <c r="F249" i="6"/>
  <c r="F248" i="6"/>
  <c r="K59" i="6"/>
  <c r="E238" i="6" l="1"/>
  <c r="N55" i="6" s="1"/>
  <c r="F255" i="6"/>
  <c r="N51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<sst xmlns="http://schemas.openxmlformats.org/spreadsheetml/2006/main" count="304" uniqueCount="168">
  <si>
    <t>Net Sq. Ft.</t>
  </si>
  <si>
    <t># Bdrms</t>
  </si>
  <si>
    <t>Apt #</t>
  </si>
  <si>
    <t>Super / Resident Manager Unit(s)</t>
  </si>
  <si>
    <t xml:space="preserve">Total  </t>
  </si>
  <si>
    <t>3 Bdrm</t>
  </si>
  <si>
    <t>2 Bdrm</t>
  </si>
  <si>
    <t>1 Bdrm</t>
  </si>
  <si>
    <t>0 Bdrm</t>
  </si>
  <si>
    <t>Units</t>
  </si>
  <si>
    <t>Marketing Floor #</t>
  </si>
  <si>
    <t>Construction  Floor #</t>
  </si>
  <si>
    <t>Unit Summary</t>
  </si>
  <si>
    <t>To be completed by developer's team</t>
  </si>
  <si>
    <t>Unit Size Chart D</t>
  </si>
  <si>
    <t>IH or MR</t>
  </si>
  <si>
    <t>Floor #</t>
  </si>
  <si>
    <t>Unit Type</t>
  </si>
  <si>
    <t>AMI</t>
  </si>
  <si>
    <t>OPTION 1 IN AMI COMPLIANCE</t>
  </si>
  <si>
    <t>OPTION 2 IN AMI COMPLIANCE</t>
  </si>
  <si>
    <t>OPTION 3 IN AMI COMPLIANCE</t>
  </si>
  <si>
    <t>FOR IH UNITS - AMI</t>
  </si>
  <si>
    <t>MR</t>
  </si>
  <si>
    <t>IH</t>
  </si>
  <si>
    <t>OPTION 4 IN AMI COMPLIANCE</t>
  </si>
  <si>
    <t>(select from pulldown menu)</t>
  </si>
  <si>
    <t xml:space="preserve">DATE:  </t>
  </si>
  <si>
    <t>Construction</t>
  </si>
  <si>
    <t>Marketing</t>
  </si>
  <si>
    <t>OPTION 1 IN % SF COMPLIANCE</t>
  </si>
  <si>
    <t>OPTION 2 IN % SF COMPLIANCE</t>
  </si>
  <si>
    <t>OPTION 3 IN % SF COMPLIANCE</t>
  </si>
  <si>
    <t>OPTION 4 IN % SF COMPLIANCE</t>
  </si>
  <si>
    <t>0 BEDROOM</t>
  </si>
  <si>
    <t>1 BEDROOM</t>
  </si>
  <si>
    <t>2 BEDROOM</t>
  </si>
  <si>
    <t>3 BEDROOM</t>
  </si>
  <si>
    <t xml:space="preserve">       IH Units</t>
  </si>
  <si>
    <t>OPTION 1 SF @ 40% AMI</t>
  </si>
  <si>
    <t>OPTION 4 SF @ 70% AMI COMPLIANCE</t>
  </si>
  <si>
    <t>OPTION 1 10% @ 40% COMPLIANCE</t>
  </si>
  <si>
    <t>OPTION 4 5% @ 70% COMPLIANCE</t>
  </si>
  <si>
    <t>OPTION 4 @ 90% COMPLIANCE</t>
  </si>
  <si>
    <t>OPTION 4 5% @ 90% COMPLIANCE</t>
  </si>
  <si>
    <t>OPTION 1 COMPLIANCE?</t>
  </si>
  <si>
    <t>OPTION 2 COMPLIANCE?</t>
  </si>
  <si>
    <t>OPTION 3 COMPLIANCE?</t>
  </si>
  <si>
    <t>OPTION 4 COMPLIANCE?</t>
  </si>
  <si>
    <t>OPTION 1</t>
  </si>
  <si>
    <t>OPTION 2</t>
  </si>
  <si>
    <t>OPTION 3</t>
  </si>
  <si>
    <t>OPTION 4</t>
  </si>
  <si>
    <t xml:space="preserve">IH SF % of TOTAL SF:   </t>
  </si>
  <si>
    <t>MIH OPTIONS</t>
  </si>
  <si>
    <t xml:space="preserve">                         No more than 3 income bands</t>
  </si>
  <si>
    <t xml:space="preserve">                         No income band &gt; 130% AMI</t>
  </si>
  <si>
    <t xml:space="preserve">                         Public funds per HPD exception only</t>
  </si>
  <si>
    <t xml:space="preserve">                        No more than 4 income bands</t>
  </si>
  <si>
    <t xml:space="preserve">                        No income band &gt; 135% AMI</t>
  </si>
  <si>
    <t xml:space="preserve">PARKING SF:    </t>
  </si>
  <si>
    <t xml:space="preserve">OTHER SF:    </t>
  </si>
  <si>
    <t xml:space="preserve">GROSS COMMERCIAL SF:    </t>
  </si>
  <si>
    <t xml:space="preserve">GROSS COMMUNITY SF:    </t>
  </si>
  <si>
    <t xml:space="preserve">GROSS BUILDING SF:    </t>
  </si>
  <si>
    <t xml:space="preserve">                         At least 10% of SF at 40% AMI</t>
  </si>
  <si>
    <t xml:space="preserve">                        At least 5% of SF at 70% AMI</t>
  </si>
  <si>
    <t xml:space="preserve">                        At least 5% of SF at 90% AMI</t>
  </si>
  <si>
    <t xml:space="preserve">PROJECT ADDRESS:  </t>
  </si>
  <si>
    <r>
      <t xml:space="preserve">OPTION 1:      25% of ResFA @ 60% AMI </t>
    </r>
    <r>
      <rPr>
        <b/>
        <sz val="8"/>
        <rFont val="Arial"/>
        <family val="2"/>
      </rPr>
      <t>weighted avg</t>
    </r>
  </si>
  <si>
    <r>
      <t xml:space="preserve">OPTION 2:     30% of ResFA @ 80% AMI </t>
    </r>
    <r>
      <rPr>
        <b/>
        <sz val="8"/>
        <rFont val="Arial"/>
        <family val="2"/>
      </rPr>
      <t>weighted avg</t>
    </r>
  </si>
  <si>
    <r>
      <t>OPTION 4:     30% of ResFA @ 115% AMI</t>
    </r>
    <r>
      <rPr>
        <b/>
        <sz val="8"/>
        <rFont val="Arial"/>
        <family val="2"/>
      </rPr>
      <t xml:space="preserve"> weighted avg</t>
    </r>
  </si>
  <si>
    <t>PLEASE FOLLOW STEPS 1-4.  YELLOW BOXES REQUIRE INPUT.</t>
  </si>
  <si>
    <t>STEP 1: PLEASE SELECT MIH OPTION</t>
  </si>
  <si>
    <t>OPTION SELECTED:</t>
  </si>
  <si>
    <t>STEP 3: PLEASE FILL OUT BASED ON ARCHITECT'S AFFIDAVIT</t>
  </si>
  <si>
    <t xml:space="preserve">WEIGHTED AVERAGE AMI:   </t>
  </si>
  <si>
    <t>WHY?:</t>
  </si>
  <si>
    <t>STEP 4: PLEASE FILL OUT TABLE BELOW</t>
  </si>
  <si>
    <t>PLEASE SELECT MIH OPTION</t>
  </si>
  <si>
    <r>
      <t xml:space="preserve">Option 3:      20% of ResFA @ 40% AMI </t>
    </r>
    <r>
      <rPr>
        <b/>
        <sz val="8"/>
        <rFont val="Arial"/>
        <family val="2"/>
      </rPr>
      <t>weighted avg</t>
    </r>
  </si>
  <si>
    <t>BOROUGH BLOCK AND LOT:</t>
  </si>
  <si>
    <t>4 BEDROOM</t>
  </si>
  <si>
    <t xml:space="preserve"> MIH UNIT SUMMARY:</t>
  </si>
  <si>
    <t># units</t>
  </si>
  <si>
    <t>price</t>
  </si>
  <si>
    <t>units</t>
  </si>
  <si>
    <t>should equal</t>
  </si>
  <si>
    <t>formula</t>
  </si>
  <si>
    <t>MIH FEE OWED:</t>
  </si>
  <si>
    <t>PROJECT NAME:</t>
  </si>
  <si>
    <t>ADDRESS:</t>
  </si>
  <si>
    <t>DATE:</t>
  </si>
  <si>
    <t>Chart A - Vertical Unit  Distribution</t>
  </si>
  <si>
    <t>Instructions: Please list the Inclusionary Housing Units by floor and designation.  Please dedicate one column for each line of apartments.</t>
  </si>
  <si>
    <t>Inclusionary Housing Apartment Numbers</t>
  </si>
  <si>
    <t>Total # of IH Units/Floor</t>
  </si>
  <si>
    <t>Total DU</t>
  </si>
  <si>
    <t>Chart B - Horizontal Unit Distribution</t>
  </si>
  <si>
    <t>Building 1 - please provide a separate worksheet for each additional building.</t>
  </si>
  <si>
    <t>Total # of Units Per Floor</t>
  </si>
  <si>
    <t>IH Units Per Floor</t>
  </si>
  <si>
    <t>Staff Units Per Floor</t>
  </si>
  <si>
    <t>Non-IH Units Per Floor</t>
  </si>
  <si>
    <t>IH %-age</t>
  </si>
  <si>
    <t xml:space="preserve">Chart C - Unit Bedroom Mix </t>
  </si>
  <si>
    <t>IH Unit Types</t>
  </si>
  <si>
    <t>No. of Units</t>
  </si>
  <si>
    <t>% Breakdown</t>
  </si>
  <si>
    <t>Non-IH Unit Types *</t>
  </si>
  <si>
    <t>Super/Staff Units</t>
  </si>
  <si>
    <t>TOTAL No. of Units</t>
  </si>
  <si>
    <t>Studio</t>
  </si>
  <si>
    <t>1-bd</t>
  </si>
  <si>
    <t>2-bd</t>
  </si>
  <si>
    <t>3-bd</t>
  </si>
  <si>
    <t>Total</t>
  </si>
  <si>
    <t>*Excludes Super/Staff Units</t>
  </si>
  <si>
    <t>MIH Unit Size (SF)</t>
  </si>
  <si>
    <t># BRs</t>
  </si>
  <si>
    <t xml:space="preserve"> =SUM(IF(FREQUENCY(G25:G124,G25:G124)&gt;0,1)) </t>
  </si>
  <si>
    <t>Option 1# AMI income bands COMPLIANCE</t>
  </si>
  <si>
    <t>Option 2 # AMI Income bands COMPLIANCE</t>
  </si>
  <si>
    <t>Option 3 # AMI Income bands COMPLIANCE</t>
  </si>
  <si>
    <t>Option 4 # AMI Income Bands COMPLIANCE</t>
  </si>
  <si>
    <t>INCOME BANDS</t>
  </si>
  <si>
    <t>Unit Size Comparison Chart</t>
  </si>
  <si>
    <t xml:space="preserve">MIH Units </t>
  </si>
  <si>
    <t>Non - MIH Units</t>
  </si>
  <si>
    <t># of BRs</t>
  </si>
  <si>
    <t>Construction Floor #</t>
  </si>
  <si>
    <t>Non MIH Unit Size (SF)</t>
  </si>
  <si>
    <t>0 - STUDIO</t>
  </si>
  <si>
    <t>Average Studio Size</t>
  </si>
  <si>
    <t xml:space="preserve">Total Number of STUDIO MIH Units: </t>
  </si>
  <si>
    <t xml:space="preserve">Average Size of STUDIO MIH Unit:  </t>
  </si>
  <si>
    <t xml:space="preserve">Total Number of STUDIO NON-MIH: </t>
  </si>
  <si>
    <t xml:space="preserve">Average Size of STUDIO NON-MIH: </t>
  </si>
  <si>
    <t>Average 1 Bedroom Size</t>
  </si>
  <si>
    <t xml:space="preserve">Total Number of 1 BR MIH Units: </t>
  </si>
  <si>
    <t xml:space="preserve">Average Size of 1 BR MIH Unit:  </t>
  </si>
  <si>
    <t xml:space="preserve">Total Number of 1 BR NON-MIH: </t>
  </si>
  <si>
    <t xml:space="preserve">Average Size of 1 BR NON-MIH: </t>
  </si>
  <si>
    <t>Average 2 Bedroom Size</t>
  </si>
  <si>
    <t xml:space="preserve">Total Number of 2 BR MIH Units: </t>
  </si>
  <si>
    <t xml:space="preserve">Average Size of 2 BR MIH Unit:  </t>
  </si>
  <si>
    <t xml:space="preserve">Total Number of 2 BR NON-MIH: </t>
  </si>
  <si>
    <t xml:space="preserve">Average Size of 2 BR NON-MIH: </t>
  </si>
  <si>
    <t>Average 3 Bedroom Size</t>
  </si>
  <si>
    <t xml:space="preserve">Total Number of 3 BR MIH Units: </t>
  </si>
  <si>
    <t xml:space="preserve">Average Size of 3 BR MIH Unit:  </t>
  </si>
  <si>
    <t xml:space="preserve">Total Number of 3 BR NON-MIH: </t>
  </si>
  <si>
    <t xml:space="preserve">Average Size of 3 BR NON-MIH: </t>
  </si>
  <si>
    <t>SECTION 8 - MIH UNIT SF:</t>
  </si>
  <si>
    <t xml:space="preserve">SECTION 9 - NON-MIH UNIT SF:   </t>
  </si>
  <si>
    <t xml:space="preserve">SECTION 10 - COMMON FLOOR AREA w/ FEE:   </t>
  </si>
  <si>
    <t xml:space="preserve">SECTION 11 - TTL AFFORD. FLOOR AREA:   </t>
  </si>
  <si>
    <t>MIH Unit Size</t>
  </si>
  <si>
    <t>STEP 2A: PLEASE ENTER MIH UNITS ONLY</t>
  </si>
  <si>
    <t>Unit Size</t>
  </si>
  <si>
    <t>STEP 2B: PLEASE ADD INFORMATION ABOUT SUPER/RESIDENT MANAGER UNIT(S), AS APPLICABLE</t>
  </si>
  <si>
    <t>NOTE: All amounts of floor area stated herein are measured in accordance with the definition of "Floor Area" set forth in Zoning Resolution § 12-10 and the definition of “Affordable floor area” set forth in Zoning Resolution § 23-911 as pertaining to Inclusionary Housing and are based on the building plans (“Plans”) submitted to the New York City Department of Buildings and HPD for the Project.</t>
  </si>
  <si>
    <t>AFFORDABLE FLOOR AREA:</t>
  </si>
  <si>
    <t>Per ARCHITECT'S AFFIDAVIT Dated:</t>
  </si>
  <si>
    <t>Per ARCHITECT'S ZONING Dated:</t>
  </si>
  <si>
    <t>SECTION 5 - MIH ZONING LOT NEW RESIDENTIAL SF:</t>
  </si>
  <si>
    <t>SECTION 7 - PROJECT NEW RESIDENTIAL SF:</t>
  </si>
  <si>
    <t>Form 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</si>
</sst>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mm\ d\,\ yyyy"/>
    <numFmt numFmtId="165" formatCode="#&quot; NSF&quot;"/>
    <numFmt numFmtId="166" formatCode="0.0%"/>
    <numFmt numFmtId="167" formatCode="&quot;$&quot;#,##0.00"/>
  </numFmts>
  <fonts count="3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Futura Lt BT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rgb="FFC00000"/>
      <name val="Arial"/>
      <family val="2"/>
    </font>
    <font>
      <sz val="10"/>
      <color rgb="FF0070C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b/>
      <sz val="16"/>
      <color rgb="FFFF000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b/>
      <sz val="10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2"/>
      <color theme="4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slantDashDot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0" fillId="0" borderId="0" xfId="0" applyBorder="1" applyAlignment="1">
      <alignment vertical="center" wrapText="1"/>
    </xf>
    <xf numFmtId="164" fontId="7" fillId="2" borderId="0" xfId="0" applyNumberFormat="1" applyFont="1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8" fillId="0" borderId="9" xfId="0" applyFont="1" applyFill="1" applyBorder="1" applyAlignment="1">
      <alignment horizontal="center"/>
    </xf>
    <xf numFmtId="0" fontId="6" fillId="0" borderId="0" xfId="0" applyFont="1"/>
    <xf numFmtId="0" fontId="6" fillId="2" borderId="0" xfId="0" applyFont="1" applyFill="1" applyBorder="1"/>
    <xf numFmtId="0" fontId="7" fillId="0" borderId="0" xfId="0" applyFont="1"/>
    <xf numFmtId="0" fontId="10" fillId="2" borderId="0" xfId="0" applyFont="1" applyFill="1" applyBorder="1" applyAlignment="1"/>
    <xf numFmtId="164" fontId="11" fillId="2" borderId="0" xfId="0" applyNumberFormat="1" applyFont="1" applyFill="1" applyBorder="1" applyAlignment="1">
      <alignment horizontal="left"/>
    </xf>
    <xf numFmtId="164" fontId="12" fillId="2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Alignment="1"/>
    <xf numFmtId="0" fontId="6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0" fillId="0" borderId="2" xfId="0" applyBorder="1"/>
    <xf numFmtId="0" fontId="6" fillId="0" borderId="9" xfId="0" applyFont="1" applyFill="1" applyBorder="1"/>
    <xf numFmtId="0" fontId="4" fillId="0" borderId="14" xfId="0" applyFont="1" applyFill="1" applyBorder="1"/>
    <xf numFmtId="0" fontId="5" fillId="0" borderId="14" xfId="0" applyFont="1" applyFill="1" applyBorder="1" applyAlignment="1">
      <alignment horizontal="center"/>
    </xf>
    <xf numFmtId="0" fontId="0" fillId="0" borderId="14" xfId="0" applyBorder="1"/>
    <xf numFmtId="0" fontId="6" fillId="0" borderId="9" xfId="0" applyFont="1" applyFill="1" applyBorder="1" applyAlignment="1">
      <alignment wrapText="1"/>
    </xf>
    <xf numFmtId="0" fontId="6" fillId="0" borderId="2" xfId="0" applyFont="1" applyFill="1" applyBorder="1"/>
    <xf numFmtId="0" fontId="14" fillId="0" borderId="0" xfId="0" applyFont="1" applyFill="1" applyBorder="1"/>
    <xf numFmtId="0" fontId="6" fillId="0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2" xfId="0" applyFont="1" applyFill="1" applyBorder="1"/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3" borderId="14" xfId="0" applyFont="1" applyFill="1" applyBorder="1" applyProtection="1">
      <protection locked="0"/>
    </xf>
    <xf numFmtId="0" fontId="5" fillId="3" borderId="14" xfId="0" applyFont="1" applyFill="1" applyBorder="1" applyAlignment="1" applyProtection="1">
      <alignment horizontal="center"/>
      <protection locked="0"/>
    </xf>
    <xf numFmtId="0" fontId="0" fillId="3" borderId="14" xfId="0" quotePrefix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4" fontId="0" fillId="3" borderId="24" xfId="0" applyNumberFormat="1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2" fontId="0" fillId="3" borderId="24" xfId="0" applyNumberFormat="1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Protection="1"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0" fillId="0" borderId="1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12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9" fontId="0" fillId="0" borderId="0" xfId="1" applyFont="1" applyProtection="1">
      <protection locked="0"/>
    </xf>
    <xf numFmtId="0" fontId="4" fillId="0" borderId="23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4" fillId="0" borderId="21" xfId="0" applyFont="1" applyFill="1" applyBorder="1" applyProtection="1">
      <protection locked="0"/>
    </xf>
    <xf numFmtId="0" fontId="21" fillId="0" borderId="0" xfId="0" applyFont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0" fontId="0" fillId="0" borderId="0" xfId="0" quotePrefix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27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23" xfId="0" applyBorder="1" applyProtection="1">
      <protection hidden="1"/>
    </xf>
    <xf numFmtId="0" fontId="25" fillId="0" borderId="23" xfId="0" applyFont="1" applyBorder="1" applyProtection="1">
      <protection hidden="1"/>
    </xf>
    <xf numFmtId="164" fontId="12" fillId="0" borderId="0" xfId="0" applyNumberFormat="1" applyFont="1" applyFill="1" applyBorder="1" applyAlignment="1" applyProtection="1">
      <alignment horizontal="left"/>
      <protection hidden="1"/>
    </xf>
    <xf numFmtId="0" fontId="6" fillId="0" borderId="0" xfId="0" applyFont="1" applyFill="1" applyProtection="1">
      <protection hidden="1"/>
    </xf>
    <xf numFmtId="0" fontId="30" fillId="0" borderId="0" xfId="0" applyFont="1" applyAlignment="1" applyProtection="1">
      <alignment horizontal="left"/>
      <protection hidden="1"/>
    </xf>
    <xf numFmtId="0" fontId="0" fillId="0" borderId="16" xfId="0" applyBorder="1" applyProtection="1"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0" fontId="0" fillId="0" borderId="22" xfId="0" applyBorder="1" applyProtection="1">
      <protection hidden="1"/>
    </xf>
    <xf numFmtId="0" fontId="6" fillId="0" borderId="16" xfId="0" applyFont="1" applyBorder="1" applyAlignment="1" applyProtection="1">
      <alignment horizontal="left"/>
      <protection hidden="1"/>
    </xf>
    <xf numFmtId="0" fontId="25" fillId="0" borderId="0" xfId="0" applyFont="1" applyBorder="1" applyProtection="1">
      <protection hidden="1"/>
    </xf>
    <xf numFmtId="165" fontId="25" fillId="0" borderId="0" xfId="0" applyNumberFormat="1" applyFont="1" applyBorder="1" applyAlignment="1" applyProtection="1">
      <alignment horizontal="left"/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6" fillId="0" borderId="17" xfId="0" applyFont="1" applyBorder="1" applyProtection="1">
      <protection hidden="1"/>
    </xf>
    <xf numFmtId="0" fontId="25" fillId="0" borderId="20" xfId="0" applyFont="1" applyBorder="1" applyProtection="1">
      <protection hidden="1"/>
    </xf>
    <xf numFmtId="0" fontId="25" fillId="0" borderId="21" xfId="0" applyFont="1" applyBorder="1" applyProtection="1">
      <protection hidden="1"/>
    </xf>
    <xf numFmtId="0" fontId="0" fillId="0" borderId="12" xfId="0" applyBorder="1" applyProtection="1">
      <protection hidden="1"/>
    </xf>
    <xf numFmtId="0" fontId="15" fillId="0" borderId="20" xfId="0" applyFont="1" applyFill="1" applyBorder="1" applyProtection="1"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17" fillId="0" borderId="0" xfId="0" quotePrefix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22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28" xfId="0" applyBorder="1" applyAlignment="1" applyProtection="1">
      <protection hidden="1"/>
    </xf>
    <xf numFmtId="0" fontId="10" fillId="0" borderId="0" xfId="0" applyFont="1" applyBorder="1" applyAlignment="1" applyProtection="1">
      <alignment horizontal="right"/>
      <protection hidden="1"/>
    </xf>
    <xf numFmtId="0" fontId="20" fillId="0" borderId="0" xfId="0" applyFont="1" applyBorder="1" applyAlignment="1" applyProtection="1">
      <alignment horizontal="left" vertical="top"/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4" fontId="6" fillId="0" borderId="2" xfId="0" quotePrefix="1" applyNumberFormat="1" applyFont="1" applyBorder="1" applyAlignment="1" applyProtection="1">
      <alignment horizontal="center"/>
      <protection hidden="1"/>
    </xf>
    <xf numFmtId="0" fontId="10" fillId="0" borderId="0" xfId="0" applyFont="1" applyBorder="1" applyProtection="1">
      <protection hidden="1"/>
    </xf>
    <xf numFmtId="0" fontId="10" fillId="0" borderId="0" xfId="0" quotePrefix="1" applyFont="1" applyBorder="1" applyProtection="1">
      <protection hidden="1"/>
    </xf>
    <xf numFmtId="0" fontId="4" fillId="0" borderId="19" xfId="0" applyFont="1" applyFill="1" applyBorder="1" applyAlignment="1" applyProtection="1">
      <alignment horizontal="center"/>
      <protection hidden="1"/>
    </xf>
    <xf numFmtId="0" fontId="10" fillId="0" borderId="20" xfId="0" applyFont="1" applyBorder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right"/>
      <protection hidden="1"/>
    </xf>
    <xf numFmtId="1" fontId="0" fillId="0" borderId="0" xfId="0" applyNumberFormat="1" applyBorder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18" xfId="0" applyFill="1" applyBorder="1" applyAlignment="1" applyProtection="1">
      <alignment horizontal="center"/>
      <protection hidden="1"/>
    </xf>
    <xf numFmtId="0" fontId="0" fillId="0" borderId="21" xfId="0" applyFill="1" applyBorder="1" applyAlignment="1" applyProtection="1">
      <alignment horizontal="center"/>
      <protection hidden="1"/>
    </xf>
    <xf numFmtId="0" fontId="0" fillId="0" borderId="0" xfId="0" applyFont="1" applyFill="1" applyBorder="1" applyProtection="1">
      <protection hidden="1"/>
    </xf>
    <xf numFmtId="0" fontId="0" fillId="0" borderId="0" xfId="0" applyFont="1" applyAlignment="1" applyProtection="1">
      <alignment horizontal="left"/>
      <protection hidden="1"/>
    </xf>
    <xf numFmtId="9" fontId="0" fillId="0" borderId="0" xfId="0" applyNumberFormat="1" applyFont="1" applyBorder="1" applyProtection="1">
      <protection hidden="1"/>
    </xf>
    <xf numFmtId="0" fontId="29" fillId="0" borderId="0" xfId="0" applyFont="1" applyFill="1" applyBorder="1" applyProtection="1">
      <protection hidden="1"/>
    </xf>
    <xf numFmtId="0" fontId="0" fillId="0" borderId="0" xfId="0" quotePrefix="1" applyFont="1" applyFill="1" applyBorder="1" applyProtection="1">
      <protection hidden="1"/>
    </xf>
    <xf numFmtId="0" fontId="0" fillId="0" borderId="0" xfId="0" quotePrefix="1" applyFont="1" applyBorder="1" applyProtection="1">
      <protection hidden="1"/>
    </xf>
    <xf numFmtId="0" fontId="0" fillId="0" borderId="0" xfId="0" quotePrefix="1" applyBorder="1" applyProtection="1">
      <protection hidden="1"/>
    </xf>
    <xf numFmtId="0" fontId="0" fillId="4" borderId="0" xfId="0" applyFill="1" applyProtection="1"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" fontId="12" fillId="0" borderId="0" xfId="0" applyNumberFormat="1" applyFont="1"/>
    <xf numFmtId="17" fontId="6" fillId="0" borderId="0" xfId="0" applyNumberFormat="1" applyFont="1"/>
    <xf numFmtId="0" fontId="6" fillId="0" borderId="11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9" fontId="6" fillId="0" borderId="47" xfId="0" applyNumberFormat="1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48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49" xfId="0" applyFont="1" applyBorder="1" applyAlignment="1">
      <alignment horizontal="center" wrapText="1"/>
    </xf>
    <xf numFmtId="0" fontId="6" fillId="0" borderId="47" xfId="0" applyFont="1" applyBorder="1" applyAlignment="1">
      <alignment horizontal="center" wrapText="1"/>
    </xf>
    <xf numFmtId="0" fontId="6" fillId="0" borderId="47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10" fontId="0" fillId="5" borderId="14" xfId="0" applyNumberForma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10" fontId="6" fillId="5" borderId="14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 applyProtection="1">
      <alignment horizontal="center"/>
      <protection hidden="1"/>
    </xf>
    <xf numFmtId="0" fontId="4" fillId="3" borderId="53" xfId="0" applyFont="1" applyFill="1" applyBorder="1" applyProtection="1">
      <protection locked="0"/>
    </xf>
    <xf numFmtId="0" fontId="5" fillId="3" borderId="53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quotePrefix="1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 applyProtection="1">
      <alignment horizontal="center"/>
      <protection locked="0"/>
    </xf>
    <xf numFmtId="0" fontId="4" fillId="3" borderId="55" xfId="0" applyFont="1" applyFill="1" applyBorder="1" applyProtection="1">
      <protection locked="0"/>
    </xf>
    <xf numFmtId="0" fontId="0" fillId="3" borderId="53" xfId="0" applyFill="1" applyBorder="1" applyAlignment="1" applyProtection="1">
      <alignment horizontal="center"/>
      <protection locked="0"/>
    </xf>
    <xf numFmtId="0" fontId="0" fillId="3" borderId="53" xfId="0" quotePrefix="1" applyFont="1" applyFill="1" applyBorder="1" applyAlignment="1" applyProtection="1">
      <alignment horizontal="center"/>
      <protection locked="0"/>
    </xf>
    <xf numFmtId="0" fontId="4" fillId="3" borderId="56" xfId="0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19" xfId="0" applyFont="1" applyFill="1" applyBorder="1" applyAlignment="1" applyProtection="1">
      <alignment horizontal="center" wrapText="1"/>
      <protection hidden="1"/>
    </xf>
    <xf numFmtId="0" fontId="6" fillId="0" borderId="54" xfId="0" applyFont="1" applyFill="1" applyBorder="1" applyAlignment="1" applyProtection="1">
      <alignment horizontal="center" wrapText="1"/>
      <protection hidden="1"/>
    </xf>
    <xf numFmtId="0" fontId="0" fillId="0" borderId="0" xfId="0" applyProtection="1">
      <protection locked="0" hidden="1"/>
    </xf>
    <xf numFmtId="0" fontId="4" fillId="0" borderId="0" xfId="0" applyFont="1" applyFill="1" applyBorder="1" applyProtection="1">
      <protection locked="0" hidden="1"/>
    </xf>
    <xf numFmtId="0" fontId="0" fillId="0" borderId="0" xfId="0" applyFont="1" applyBorder="1" applyAlignment="1" applyProtection="1">
      <alignment horizontal="left"/>
      <protection locked="0" hidden="1"/>
    </xf>
    <xf numFmtId="0" fontId="6" fillId="0" borderId="0" xfId="0" applyFont="1" applyBorder="1" applyAlignment="1" applyProtection="1">
      <alignment horizontal="left"/>
      <protection locked="0" hidden="1"/>
    </xf>
    <xf numFmtId="0" fontId="0" fillId="0" borderId="0" xfId="0" applyFont="1" applyBorder="1" applyProtection="1">
      <protection locked="0" hidden="1"/>
    </xf>
    <xf numFmtId="0" fontId="0" fillId="0" borderId="0" xfId="0" applyFont="1" applyFill="1" applyBorder="1" applyProtection="1">
      <protection locked="0" hidden="1"/>
    </xf>
    <xf numFmtId="2" fontId="0" fillId="0" borderId="0" xfId="0" applyNumberFormat="1" applyFont="1" applyBorder="1" applyAlignment="1" applyProtection="1">
      <alignment horizontal="left"/>
      <protection locked="0" hidden="1"/>
    </xf>
    <xf numFmtId="9" fontId="0" fillId="0" borderId="0" xfId="1" applyFont="1" applyBorder="1" applyAlignment="1" applyProtection="1">
      <alignment horizontal="left"/>
      <protection locked="0" hidden="1"/>
    </xf>
    <xf numFmtId="0" fontId="33" fillId="0" borderId="0" xfId="0" applyFont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/>
      <protection locked="0" hidden="1"/>
    </xf>
    <xf numFmtId="0" fontId="29" fillId="0" borderId="0" xfId="0" applyFont="1" applyBorder="1" applyProtection="1">
      <protection locked="0" hidden="1"/>
    </xf>
    <xf numFmtId="9" fontId="0" fillId="0" borderId="0" xfId="1" quotePrefix="1" applyFont="1" applyBorder="1" applyAlignment="1" applyProtection="1">
      <alignment horizontal="center"/>
      <protection locked="0" hidden="1"/>
    </xf>
    <xf numFmtId="166" fontId="0" fillId="0" borderId="0" xfId="1" quotePrefix="1" applyNumberFormat="1" applyFont="1" applyBorder="1" applyAlignment="1" applyProtection="1">
      <alignment horizontal="left"/>
      <protection locked="0" hidden="1"/>
    </xf>
    <xf numFmtId="0" fontId="0" fillId="0" borderId="0" xfId="0" applyFont="1" applyFill="1" applyBorder="1" applyAlignment="1" applyProtection="1">
      <alignment horizontal="left"/>
      <protection locked="0" hidden="1"/>
    </xf>
    <xf numFmtId="0" fontId="0" fillId="0" borderId="0" xfId="0" quotePrefix="1" applyFont="1" applyBorder="1" applyAlignment="1" applyProtection="1">
      <alignment horizontal="center"/>
      <protection locked="0" hidden="1"/>
    </xf>
    <xf numFmtId="0" fontId="0" fillId="0" borderId="0" xfId="0" applyFont="1" applyBorder="1" applyAlignment="1" applyProtection="1">
      <protection locked="0" hidden="1"/>
    </xf>
    <xf numFmtId="0" fontId="0" fillId="0" borderId="0" xfId="0" applyFont="1" applyBorder="1" applyAlignment="1" applyProtection="1">
      <alignment horizontal="center"/>
      <protection locked="0" hidden="1"/>
    </xf>
    <xf numFmtId="0" fontId="4" fillId="3" borderId="58" xfId="0" applyFont="1" applyFill="1" applyBorder="1" applyProtection="1">
      <protection locked="0"/>
    </xf>
    <xf numFmtId="0" fontId="4" fillId="3" borderId="39" xfId="0" applyFont="1" applyFill="1" applyBorder="1" applyProtection="1">
      <protection locked="0"/>
    </xf>
    <xf numFmtId="0" fontId="4" fillId="3" borderId="42" xfId="0" applyFont="1" applyFill="1" applyBorder="1" applyProtection="1">
      <protection locked="0"/>
    </xf>
    <xf numFmtId="0" fontId="34" fillId="0" borderId="16" xfId="6" applyFont="1" applyBorder="1"/>
    <xf numFmtId="0" fontId="1" fillId="0" borderId="0" xfId="6"/>
    <xf numFmtId="0" fontId="34" fillId="0" borderId="22" xfId="6" applyFont="1" applyBorder="1"/>
    <xf numFmtId="17" fontId="34" fillId="0" borderId="22" xfId="6" applyNumberFormat="1" applyFont="1" applyBorder="1"/>
    <xf numFmtId="17" fontId="12" fillId="0" borderId="22" xfId="6" applyNumberFormat="1" applyFont="1" applyBorder="1"/>
    <xf numFmtId="0" fontId="1" fillId="0" borderId="0" xfId="6" applyBorder="1"/>
    <xf numFmtId="14" fontId="15" fillId="0" borderId="0" xfId="6" applyNumberFormat="1" applyFont="1" applyBorder="1" applyAlignment="1">
      <alignment horizontal="left" vertical="center"/>
    </xf>
    <xf numFmtId="0" fontId="1" fillId="0" borderId="0" xfId="6" applyFill="1" applyBorder="1" applyAlignment="1">
      <alignment horizontal="center"/>
    </xf>
    <xf numFmtId="0" fontId="1" fillId="0" borderId="0" xfId="6" applyFill="1" applyBorder="1"/>
    <xf numFmtId="0" fontId="1" fillId="0" borderId="23" xfId="6" applyBorder="1"/>
    <xf numFmtId="0" fontId="30" fillId="0" borderId="22" xfId="6" applyFont="1" applyBorder="1" applyAlignment="1" applyProtection="1">
      <alignment vertical="center"/>
      <protection hidden="1"/>
    </xf>
    <xf numFmtId="0" fontId="6" fillId="0" borderId="60" xfId="6" applyFont="1" applyBorder="1" applyAlignment="1" applyProtection="1">
      <alignment horizontal="center" vertical="center"/>
      <protection hidden="1"/>
    </xf>
    <xf numFmtId="0" fontId="6" fillId="0" borderId="61" xfId="6" applyFont="1" applyFill="1" applyBorder="1" applyAlignment="1" applyProtection="1">
      <alignment horizontal="center" vertical="center"/>
      <protection hidden="1"/>
    </xf>
    <xf numFmtId="0" fontId="6" fillId="0" borderId="65" xfId="6" applyFont="1" applyFill="1" applyBorder="1" applyAlignment="1" applyProtection="1">
      <alignment horizontal="center" wrapText="1"/>
      <protection hidden="1"/>
    </xf>
    <xf numFmtId="0" fontId="6" fillId="0" borderId="61" xfId="6" applyFont="1" applyFill="1" applyBorder="1" applyAlignment="1" applyProtection="1">
      <alignment horizontal="center" wrapText="1"/>
      <protection hidden="1"/>
    </xf>
    <xf numFmtId="0" fontId="4" fillId="0" borderId="16" xfId="6" applyFont="1" applyFill="1" applyBorder="1" applyAlignment="1" applyProtection="1">
      <alignment horizontal="center"/>
      <protection locked="0"/>
    </xf>
    <xf numFmtId="0" fontId="4" fillId="0" borderId="17" xfId="6" applyFont="1" applyFill="1" applyBorder="1" applyAlignment="1" applyProtection="1">
      <alignment horizontal="right"/>
      <protection locked="0"/>
    </xf>
    <xf numFmtId="0" fontId="4" fillId="0" borderId="17" xfId="6" applyFont="1" applyFill="1" applyBorder="1" applyAlignment="1" applyProtection="1">
      <alignment horizontal="center"/>
      <protection locked="0"/>
    </xf>
    <xf numFmtId="0" fontId="15" fillId="0" borderId="17" xfId="6" quotePrefix="1" applyFont="1" applyFill="1" applyBorder="1" applyAlignment="1" applyProtection="1">
      <alignment horizontal="center"/>
      <protection locked="0"/>
    </xf>
    <xf numFmtId="9" fontId="4" fillId="0" borderId="18" xfId="6" applyNumberFormat="1" applyFont="1" applyFill="1" applyBorder="1" applyAlignment="1" applyProtection="1">
      <alignment horizontal="center"/>
      <protection locked="0"/>
    </xf>
    <xf numFmtId="0" fontId="15" fillId="0" borderId="17" xfId="6" applyFont="1" applyFill="1" applyBorder="1" applyAlignment="1" applyProtection="1">
      <alignment horizontal="center"/>
      <protection locked="0"/>
    </xf>
    <xf numFmtId="0" fontId="4" fillId="0" borderId="22" xfId="6" applyFont="1" applyFill="1" applyBorder="1" applyAlignment="1" applyProtection="1">
      <alignment horizontal="center"/>
      <protection locked="0"/>
    </xf>
    <xf numFmtId="0" fontId="15" fillId="0" borderId="0" xfId="6" applyFont="1" applyFill="1" applyBorder="1" applyAlignment="1" applyProtection="1">
      <alignment horizontal="right"/>
      <protection locked="0"/>
    </xf>
    <xf numFmtId="0" fontId="15" fillId="0" borderId="0" xfId="6" applyFont="1" applyFill="1" applyBorder="1" applyAlignment="1" applyProtection="1">
      <alignment horizontal="center"/>
      <protection locked="0"/>
    </xf>
    <xf numFmtId="0" fontId="15" fillId="0" borderId="0" xfId="6" quotePrefix="1" applyFont="1" applyFill="1" applyBorder="1" applyAlignment="1" applyProtection="1">
      <alignment horizontal="center"/>
      <protection locked="0"/>
    </xf>
    <xf numFmtId="9" fontId="4" fillId="0" borderId="23" xfId="6" applyNumberFormat="1" applyFont="1" applyFill="1" applyBorder="1" applyAlignment="1" applyProtection="1">
      <alignment horizontal="center"/>
      <protection locked="0"/>
    </xf>
    <xf numFmtId="0" fontId="4" fillId="0" borderId="0" xfId="6" applyFont="1" applyFill="1" applyBorder="1" applyAlignment="1" applyProtection="1">
      <alignment horizontal="right"/>
      <protection locked="0"/>
    </xf>
    <xf numFmtId="0" fontId="15" fillId="0" borderId="22" xfId="6" applyFont="1" applyBorder="1" applyAlignment="1">
      <alignment horizontal="center"/>
    </xf>
    <xf numFmtId="0" fontId="15" fillId="0" borderId="0" xfId="6" applyFont="1" applyBorder="1"/>
    <xf numFmtId="0" fontId="15" fillId="0" borderId="23" xfId="6" applyFont="1" applyBorder="1"/>
    <xf numFmtId="0" fontId="15" fillId="0" borderId="11" xfId="6" applyFont="1" applyFill="1" applyBorder="1" applyAlignment="1" applyProtection="1">
      <alignment horizontal="center" vertical="center" wrapText="1"/>
      <protection locked="0"/>
    </xf>
    <xf numFmtId="0" fontId="15" fillId="0" borderId="49" xfId="6" applyFont="1" applyBorder="1" applyAlignment="1">
      <alignment horizontal="center"/>
    </xf>
    <xf numFmtId="0" fontId="15" fillId="0" borderId="46" xfId="6" applyFont="1" applyBorder="1"/>
    <xf numFmtId="2" fontId="16" fillId="0" borderId="46" xfId="6" applyNumberFormat="1" applyFont="1" applyBorder="1"/>
    <xf numFmtId="0" fontId="15" fillId="0" borderId="67" xfId="6" applyFont="1" applyBorder="1"/>
    <xf numFmtId="0" fontId="15" fillId="0" borderId="49" xfId="6" applyFont="1" applyFill="1" applyBorder="1" applyAlignment="1">
      <alignment horizontal="center"/>
    </xf>
    <xf numFmtId="0" fontId="15" fillId="0" borderId="46" xfId="6" applyFont="1" applyFill="1" applyBorder="1"/>
    <xf numFmtId="0" fontId="15" fillId="0" borderId="47" xfId="6" applyFont="1" applyBorder="1"/>
    <xf numFmtId="0" fontId="1" fillId="0" borderId="0" xfId="6" applyAlignment="1">
      <alignment horizontal="center"/>
    </xf>
    <xf numFmtId="0" fontId="1" fillId="0" borderId="0" xfId="6" applyFill="1" applyAlignment="1">
      <alignment horizontal="center"/>
    </xf>
    <xf numFmtId="0" fontId="1" fillId="0" borderId="0" xfId="6" applyFill="1"/>
    <xf numFmtId="0" fontId="1" fillId="0" borderId="16" xfId="6" applyBorder="1"/>
    <xf numFmtId="0" fontId="1" fillId="0" borderId="17" xfId="6" applyBorder="1" applyAlignment="1">
      <alignment horizontal="center"/>
    </xf>
    <xf numFmtId="0" fontId="1" fillId="0" borderId="17" xfId="6" applyBorder="1"/>
    <xf numFmtId="0" fontId="1" fillId="0" borderId="68" xfId="6" applyBorder="1"/>
    <xf numFmtId="0" fontId="1" fillId="0" borderId="69" xfId="6" applyBorder="1"/>
    <xf numFmtId="0" fontId="23" fillId="7" borderId="39" xfId="6" applyFont="1" applyFill="1" applyBorder="1"/>
    <xf numFmtId="0" fontId="23" fillId="7" borderId="29" xfId="6" applyFont="1" applyFill="1" applyBorder="1" applyAlignment="1">
      <alignment horizontal="center"/>
    </xf>
    <xf numFmtId="0" fontId="23" fillId="7" borderId="29" xfId="6" applyFont="1" applyFill="1" applyBorder="1"/>
    <xf numFmtId="0" fontId="23" fillId="7" borderId="27" xfId="6" applyFont="1" applyFill="1" applyBorder="1"/>
    <xf numFmtId="0" fontId="23" fillId="7" borderId="30" xfId="6" applyFont="1" applyFill="1" applyBorder="1"/>
    <xf numFmtId="0" fontId="1" fillId="0" borderId="58" xfId="6" applyBorder="1"/>
    <xf numFmtId="0" fontId="1" fillId="0" borderId="45" xfId="6" applyBorder="1" applyAlignment="1">
      <alignment horizontal="center"/>
    </xf>
    <xf numFmtId="0" fontId="1" fillId="0" borderId="45" xfId="6" applyBorder="1"/>
    <xf numFmtId="0" fontId="1" fillId="0" borderId="48" xfId="6" applyBorder="1"/>
    <xf numFmtId="0" fontId="1" fillId="0" borderId="61" xfId="6" applyBorder="1"/>
    <xf numFmtId="0" fontId="23" fillId="8" borderId="19" xfId="6" applyFont="1" applyFill="1" applyBorder="1"/>
    <xf numFmtId="0" fontId="23" fillId="8" borderId="20" xfId="6" applyFont="1" applyFill="1" applyBorder="1" applyAlignment="1">
      <alignment horizontal="center"/>
    </xf>
    <xf numFmtId="0" fontId="23" fillId="8" borderId="20" xfId="6" applyFont="1" applyFill="1" applyBorder="1"/>
    <xf numFmtId="43" fontId="23" fillId="8" borderId="70" xfId="7" applyFont="1" applyFill="1" applyBorder="1"/>
    <xf numFmtId="43" fontId="23" fillId="8" borderId="56" xfId="6" applyNumberFormat="1" applyFont="1" applyFill="1" applyBorder="1"/>
    <xf numFmtId="0" fontId="16" fillId="0" borderId="46" xfId="6" applyFont="1" applyBorder="1"/>
    <xf numFmtId="0" fontId="15" fillId="0" borderId="0" xfId="6" applyFont="1" applyBorder="1"/>
    <xf numFmtId="0" fontId="15" fillId="0" borderId="23" xfId="6" applyFont="1" applyBorder="1"/>
    <xf numFmtId="0" fontId="4" fillId="0" borderId="0" xfId="6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protection hidden="1"/>
    </xf>
    <xf numFmtId="0" fontId="4" fillId="0" borderId="71" xfId="0" applyFont="1" applyFill="1" applyBorder="1" applyProtection="1">
      <protection locked="0"/>
    </xf>
    <xf numFmtId="4" fontId="0" fillId="3" borderId="24" xfId="0" applyNumberFormat="1" applyFont="1" applyFill="1" applyBorder="1" applyAlignment="1" applyProtection="1">
      <alignment horizontal="center"/>
      <protection locked="0"/>
    </xf>
    <xf numFmtId="4" fontId="15" fillId="3" borderId="2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Border="1" applyProtection="1">
      <protection locked="0" hidden="1"/>
    </xf>
    <xf numFmtId="4" fontId="0" fillId="0" borderId="72" xfId="0" quotePrefix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4" fillId="9" borderId="0" xfId="0" applyFont="1" applyFill="1" applyBorder="1" applyProtection="1">
      <protection locked="0"/>
    </xf>
    <xf numFmtId="0" fontId="5" fillId="9" borderId="0" xfId="0" applyFont="1" applyFill="1" applyBorder="1" applyAlignment="1" applyProtection="1">
      <alignment horizontal="center"/>
      <protection locked="0"/>
    </xf>
    <xf numFmtId="0" fontId="0" fillId="9" borderId="0" xfId="0" applyFill="1" applyBorder="1" applyAlignment="1" applyProtection="1">
      <alignment horizontal="center"/>
      <protection locked="0"/>
    </xf>
    <xf numFmtId="0" fontId="0" fillId="9" borderId="0" xfId="0" quotePrefix="1" applyFont="1" applyFill="1" applyBorder="1" applyAlignment="1" applyProtection="1">
      <alignment horizontal="center"/>
      <protection locked="0"/>
    </xf>
    <xf numFmtId="0" fontId="4" fillId="9" borderId="0" xfId="0" applyFont="1" applyFill="1" applyBorder="1" applyAlignment="1" applyProtection="1">
      <alignment horizontal="center"/>
      <protection locked="0"/>
    </xf>
    <xf numFmtId="0" fontId="0" fillId="3" borderId="42" xfId="0" applyFill="1" applyBorder="1" applyAlignment="1" applyProtection="1">
      <alignment horizontal="center"/>
      <protection locked="0"/>
    </xf>
    <xf numFmtId="0" fontId="0" fillId="0" borderId="81" xfId="0" applyBorder="1" applyProtection="1">
      <protection locked="0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17" fontId="9" fillId="0" borderId="11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0" fillId="3" borderId="75" xfId="0" quotePrefix="1" applyFont="1" applyFill="1" applyBorder="1" applyAlignment="1" applyProtection="1">
      <alignment horizontal="center"/>
      <protection locked="0"/>
    </xf>
    <xf numFmtId="0" fontId="0" fillId="3" borderId="76" xfId="0" quotePrefix="1" applyFont="1" applyFill="1" applyBorder="1" applyAlignment="1" applyProtection="1">
      <alignment horizontal="center"/>
      <protection locked="0"/>
    </xf>
    <xf numFmtId="0" fontId="6" fillId="9" borderId="11" xfId="0" applyFont="1" applyFill="1" applyBorder="1" applyAlignment="1" applyProtection="1">
      <alignment horizontal="left"/>
      <protection locked="0"/>
    </xf>
    <xf numFmtId="0" fontId="6" fillId="9" borderId="12" xfId="0" applyFont="1" applyFill="1" applyBorder="1" applyAlignment="1" applyProtection="1">
      <alignment horizontal="left"/>
      <protection locked="0"/>
    </xf>
    <xf numFmtId="0" fontId="6" fillId="9" borderId="10" xfId="0" applyFont="1" applyFill="1" applyBorder="1" applyAlignment="1" applyProtection="1">
      <alignment horizontal="left"/>
      <protection locked="0"/>
    </xf>
    <xf numFmtId="0" fontId="6" fillId="0" borderId="60" xfId="0" applyFont="1" applyFill="1" applyBorder="1" applyAlignment="1" applyProtection="1">
      <alignment horizontal="center" vertical="center"/>
      <protection hidden="1"/>
    </xf>
    <xf numFmtId="0" fontId="6" fillId="0" borderId="18" xfId="0" applyFont="1" applyFill="1" applyBorder="1" applyAlignment="1" applyProtection="1">
      <alignment horizontal="center" vertical="center"/>
      <protection hidden="1"/>
    </xf>
    <xf numFmtId="0" fontId="6" fillId="0" borderId="73" xfId="0" applyFont="1" applyFill="1" applyBorder="1" applyAlignment="1" applyProtection="1">
      <alignment horizontal="center" vertical="center"/>
      <protection hidden="1"/>
    </xf>
    <xf numFmtId="0" fontId="6" fillId="0" borderId="21" xfId="0" applyFont="1" applyFill="1" applyBorder="1" applyAlignment="1" applyProtection="1">
      <alignment horizontal="center" vertical="center"/>
      <protection hidden="1"/>
    </xf>
    <xf numFmtId="0" fontId="0" fillId="3" borderId="74" xfId="0" quotePrefix="1" applyFont="1" applyFill="1" applyBorder="1" applyAlignment="1" applyProtection="1">
      <alignment horizontal="center"/>
      <protection locked="0"/>
    </xf>
    <xf numFmtId="0" fontId="0" fillId="3" borderId="52" xfId="0" quotePrefix="1" applyFont="1" applyFill="1" applyBorder="1" applyAlignment="1" applyProtection="1">
      <alignment horizontal="center"/>
      <protection locked="0"/>
    </xf>
    <xf numFmtId="0" fontId="0" fillId="3" borderId="26" xfId="0" quotePrefix="1" applyFont="1" applyFill="1" applyBorder="1" applyAlignment="1" applyProtection="1">
      <alignment horizontal="center"/>
      <protection locked="0"/>
    </xf>
    <xf numFmtId="0" fontId="0" fillId="3" borderId="40" xfId="0" quotePrefix="1" applyFont="1" applyFill="1" applyBorder="1" applyAlignment="1" applyProtection="1">
      <alignment horizont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hidden="1"/>
    </xf>
    <xf numFmtId="0" fontId="6" fillId="0" borderId="53" xfId="0" applyFont="1" applyFill="1" applyBorder="1" applyAlignment="1" applyProtection="1">
      <alignment horizontal="center" vertical="center"/>
      <protection hidden="1"/>
    </xf>
    <xf numFmtId="0" fontId="6" fillId="0" borderId="57" xfId="0" applyFont="1" applyFill="1" applyBorder="1" applyAlignment="1" applyProtection="1">
      <alignment horizontal="center" vertical="center"/>
      <protection hidden="1"/>
    </xf>
    <xf numFmtId="0" fontId="6" fillId="0" borderId="54" xfId="0" applyFont="1" applyFill="1" applyBorder="1" applyAlignment="1" applyProtection="1">
      <alignment horizontal="center" vertical="center"/>
      <protection hidden="1"/>
    </xf>
    <xf numFmtId="0" fontId="30" fillId="0" borderId="11" xfId="0" applyFont="1" applyBorder="1" applyAlignment="1" applyProtection="1">
      <alignment horizontal="left" vertical="center" wrapText="1"/>
      <protection hidden="1"/>
    </xf>
    <xf numFmtId="0" fontId="30" fillId="0" borderId="12" xfId="0" applyFont="1" applyBorder="1" applyAlignment="1" applyProtection="1">
      <alignment horizontal="left" vertical="center" wrapText="1"/>
      <protection hidden="1"/>
    </xf>
    <xf numFmtId="0" fontId="30" fillId="0" borderId="10" xfId="0" applyFont="1" applyBorder="1" applyAlignment="1" applyProtection="1">
      <alignment horizontal="left" vertical="center" wrapText="1"/>
      <protection hidden="1"/>
    </xf>
    <xf numFmtId="0" fontId="6" fillId="4" borderId="77" xfId="0" applyFont="1" applyFill="1" applyBorder="1" applyAlignment="1" applyProtection="1">
      <alignment horizontal="left" vertical="center" wrapText="1"/>
      <protection hidden="1"/>
    </xf>
    <xf numFmtId="0" fontId="6" fillId="4" borderId="25" xfId="0" applyFont="1" applyFill="1" applyBorder="1" applyAlignment="1" applyProtection="1">
      <alignment horizontal="left" vertical="center" wrapText="1"/>
      <protection hidden="1"/>
    </xf>
    <xf numFmtId="0" fontId="6" fillId="4" borderId="78" xfId="0" applyFont="1" applyFill="1" applyBorder="1" applyAlignment="1" applyProtection="1">
      <alignment horizontal="left" vertical="center" wrapText="1"/>
      <protection hidden="1"/>
    </xf>
    <xf numFmtId="0" fontId="6" fillId="4" borderId="65" xfId="0" applyFont="1" applyFill="1" applyBorder="1" applyAlignment="1" applyProtection="1">
      <alignment horizontal="left" vertical="center" wrapText="1"/>
      <protection hidden="1"/>
    </xf>
    <xf numFmtId="0" fontId="6" fillId="4" borderId="0" xfId="0" applyFont="1" applyFill="1" applyBorder="1" applyAlignment="1" applyProtection="1">
      <alignment horizontal="left" vertical="center" wrapText="1"/>
      <protection hidden="1"/>
    </xf>
    <xf numFmtId="0" fontId="6" fillId="4" borderId="79" xfId="0" applyFont="1" applyFill="1" applyBorder="1" applyAlignment="1" applyProtection="1">
      <alignment horizontal="left" vertical="center" wrapText="1"/>
      <protection hidden="1"/>
    </xf>
    <xf numFmtId="0" fontId="6" fillId="4" borderId="80" xfId="0" applyFont="1" applyFill="1" applyBorder="1" applyAlignment="1" applyProtection="1">
      <alignment horizontal="left" vertical="center" wrapText="1"/>
      <protection hidden="1"/>
    </xf>
    <xf numFmtId="0" fontId="6" fillId="4" borderId="45" xfId="0" applyFont="1" applyFill="1" applyBorder="1" applyAlignment="1" applyProtection="1">
      <alignment horizontal="left" vertical="center" wrapText="1"/>
      <protection hidden="1"/>
    </xf>
    <xf numFmtId="0" fontId="6" fillId="4" borderId="48" xfId="0" applyFont="1" applyFill="1" applyBorder="1" applyAlignment="1" applyProtection="1">
      <alignment horizontal="left" vertical="center" wrapText="1"/>
      <protection hidden="1"/>
    </xf>
    <xf numFmtId="0" fontId="26" fillId="0" borderId="16" xfId="0" applyFont="1" applyBorder="1" applyAlignment="1" applyProtection="1">
      <alignment horizontal="center" vertical="center"/>
      <protection hidden="1"/>
    </xf>
    <xf numFmtId="0" fontId="26" fillId="0" borderId="17" xfId="0" applyFont="1" applyBorder="1" applyAlignment="1" applyProtection="1">
      <alignment horizontal="center" vertical="center"/>
      <protection hidden="1"/>
    </xf>
    <xf numFmtId="0" fontId="26" fillId="0" borderId="18" xfId="0" applyFont="1" applyBorder="1" applyAlignment="1" applyProtection="1">
      <alignment horizontal="center" vertical="center"/>
      <protection hidden="1"/>
    </xf>
    <xf numFmtId="0" fontId="26" fillId="0" borderId="19" xfId="0" applyFont="1" applyBorder="1" applyAlignment="1" applyProtection="1">
      <alignment horizontal="center" vertical="center"/>
      <protection hidden="1"/>
    </xf>
    <xf numFmtId="0" fontId="26" fillId="0" borderId="20" xfId="0" applyFont="1" applyBorder="1" applyAlignment="1" applyProtection="1">
      <alignment horizontal="center" vertical="center"/>
      <protection hidden="1"/>
    </xf>
    <xf numFmtId="0" fontId="26" fillId="0" borderId="21" xfId="0" applyFont="1" applyBorder="1" applyAlignment="1" applyProtection="1">
      <alignment horizontal="center" vertical="center"/>
      <protection hidden="1"/>
    </xf>
    <xf numFmtId="0" fontId="26" fillId="0" borderId="13" xfId="0" applyFont="1" applyBorder="1" applyAlignment="1" applyProtection="1">
      <alignment horizontal="center" vertical="center"/>
      <protection hidden="1"/>
    </xf>
    <xf numFmtId="0" fontId="26" fillId="0" borderId="15" xfId="0" applyFont="1" applyBorder="1" applyAlignment="1" applyProtection="1">
      <alignment horizontal="center" vertical="center"/>
      <protection hidden="1"/>
    </xf>
    <xf numFmtId="10" fontId="26" fillId="0" borderId="13" xfId="1" applyNumberFormat="1" applyFont="1" applyBorder="1" applyAlignment="1" applyProtection="1">
      <alignment horizontal="center" vertical="center"/>
      <protection hidden="1"/>
    </xf>
    <xf numFmtId="10" fontId="26" fillId="0" borderId="15" xfId="1" applyNumberFormat="1" applyFont="1" applyBorder="1" applyAlignment="1" applyProtection="1">
      <alignment horizontal="center" vertical="center"/>
      <protection hidden="1"/>
    </xf>
    <xf numFmtId="0" fontId="28" fillId="0" borderId="16" xfId="0" applyFont="1" applyBorder="1" applyAlignment="1" applyProtection="1">
      <alignment horizontal="center" vertical="center"/>
      <protection hidden="1"/>
    </xf>
    <xf numFmtId="0" fontId="28" fillId="0" borderId="17" xfId="0" applyFont="1" applyBorder="1" applyAlignment="1" applyProtection="1">
      <alignment horizontal="center" vertical="center"/>
      <protection hidden="1"/>
    </xf>
    <xf numFmtId="0" fontId="28" fillId="0" borderId="18" xfId="0" applyFont="1" applyBorder="1" applyAlignment="1" applyProtection="1">
      <alignment horizontal="center" vertical="center"/>
      <protection hidden="1"/>
    </xf>
    <xf numFmtId="0" fontId="28" fillId="0" borderId="19" xfId="0" applyFont="1" applyBorder="1" applyAlignment="1" applyProtection="1">
      <alignment horizontal="center" vertical="center"/>
      <protection hidden="1"/>
    </xf>
    <xf numFmtId="0" fontId="28" fillId="0" borderId="20" xfId="0" applyFont="1" applyBorder="1" applyAlignment="1" applyProtection="1">
      <alignment horizontal="center" vertical="center"/>
      <protection hidden="1"/>
    </xf>
    <xf numFmtId="0" fontId="28" fillId="0" borderId="21" xfId="0" applyFont="1" applyBorder="1" applyAlignment="1" applyProtection="1">
      <alignment horizontal="center" vertical="center"/>
      <protection hidden="1"/>
    </xf>
    <xf numFmtId="166" fontId="28" fillId="0" borderId="13" xfId="1" quotePrefix="1" applyNumberFormat="1" applyFont="1" applyBorder="1" applyAlignment="1" applyProtection="1">
      <alignment horizontal="center" vertical="center"/>
      <protection hidden="1"/>
    </xf>
    <xf numFmtId="166" fontId="28" fillId="0" borderId="15" xfId="1" quotePrefix="1" applyNumberFormat="1" applyFont="1" applyBorder="1" applyAlignment="1" applyProtection="1">
      <alignment horizontal="center" vertical="center"/>
      <protection hidden="1"/>
    </xf>
    <xf numFmtId="0" fontId="30" fillId="0" borderId="16" xfId="0" applyFont="1" applyBorder="1" applyAlignment="1" applyProtection="1">
      <alignment horizontal="left" vertical="center" wrapText="1"/>
      <protection hidden="1"/>
    </xf>
    <xf numFmtId="0" fontId="30" fillId="0" borderId="17" xfId="0" applyFont="1" applyBorder="1" applyAlignment="1" applyProtection="1">
      <alignment horizontal="left" vertical="center" wrapText="1"/>
      <protection hidden="1"/>
    </xf>
    <xf numFmtId="0" fontId="30" fillId="0" borderId="22" xfId="0" applyFont="1" applyBorder="1" applyAlignment="1" applyProtection="1">
      <alignment horizontal="left" vertical="center" wrapText="1"/>
      <protection hidden="1"/>
    </xf>
    <xf numFmtId="0" fontId="30" fillId="0" borderId="0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 vertical="top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2" fillId="0" borderId="23" xfId="0" applyFont="1" applyBorder="1" applyAlignment="1" applyProtection="1">
      <alignment horizontal="center" vertical="center"/>
      <protection hidden="1"/>
    </xf>
    <xf numFmtId="0" fontId="31" fillId="3" borderId="33" xfId="0" applyFont="1" applyFill="1" applyBorder="1" applyAlignment="1" applyProtection="1">
      <alignment horizontal="center" vertical="center" wrapText="1"/>
      <protection locked="0"/>
    </xf>
    <xf numFmtId="0" fontId="31" fillId="3" borderId="34" xfId="0" applyFont="1" applyFill="1" applyBorder="1" applyAlignment="1" applyProtection="1">
      <alignment horizontal="center" vertical="center" wrapText="1"/>
      <protection locked="0"/>
    </xf>
    <xf numFmtId="0" fontId="31" fillId="3" borderId="44" xfId="0" applyFont="1" applyFill="1" applyBorder="1" applyAlignment="1" applyProtection="1">
      <alignment horizontal="center" vertical="center" wrapText="1"/>
      <protection locked="0"/>
    </xf>
    <xf numFmtId="0" fontId="31" fillId="3" borderId="37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center" vertical="center" wrapText="1"/>
      <protection locked="0"/>
    </xf>
    <xf numFmtId="0" fontId="31" fillId="3" borderId="36" xfId="0" applyFont="1" applyFill="1" applyBorder="1" applyAlignment="1" applyProtection="1">
      <alignment horizontal="center" vertical="center" wrapText="1"/>
      <protection locked="0"/>
    </xf>
    <xf numFmtId="0" fontId="5" fillId="3" borderId="26" xfId="0" applyFont="1" applyFill="1" applyBorder="1" applyAlignment="1" applyProtection="1">
      <alignment horizontal="center"/>
      <protection locked="0"/>
    </xf>
    <xf numFmtId="0" fontId="5" fillId="3" borderId="29" xfId="0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/>
      <protection locked="0"/>
    </xf>
    <xf numFmtId="14" fontId="5" fillId="3" borderId="26" xfId="0" applyNumberFormat="1" applyFont="1" applyFill="1" applyBorder="1" applyAlignment="1" applyProtection="1">
      <alignment horizontal="center"/>
      <protection locked="0"/>
    </xf>
    <xf numFmtId="14" fontId="5" fillId="3" borderId="29" xfId="0" applyNumberFormat="1" applyFont="1" applyFill="1" applyBorder="1" applyAlignment="1" applyProtection="1">
      <alignment horizontal="center"/>
      <protection locked="0"/>
    </xf>
    <xf numFmtId="14" fontId="5" fillId="3" borderId="27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164" fontId="23" fillId="0" borderId="11" xfId="0" applyNumberFormat="1" applyFont="1" applyFill="1" applyBorder="1" applyAlignment="1" applyProtection="1">
      <alignment horizontal="center" vertical="center"/>
      <protection hidden="1"/>
    </xf>
    <xf numFmtId="164" fontId="23" fillId="0" borderId="12" xfId="0" applyNumberFormat="1" applyFont="1" applyFill="1" applyBorder="1" applyAlignment="1" applyProtection="1">
      <alignment horizontal="center" vertical="center"/>
      <protection hidden="1"/>
    </xf>
    <xf numFmtId="164" fontId="23" fillId="0" borderId="17" xfId="0" applyNumberFormat="1" applyFont="1" applyFill="1" applyBorder="1" applyAlignment="1" applyProtection="1">
      <alignment horizontal="center" vertical="center"/>
      <protection hidden="1"/>
    </xf>
    <xf numFmtId="164" fontId="23" fillId="0" borderId="18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30" fillId="0" borderId="16" xfId="0" applyFont="1" applyBorder="1" applyAlignment="1" applyProtection="1">
      <alignment horizontal="left" vertical="center"/>
      <protection hidden="1"/>
    </xf>
    <xf numFmtId="0" fontId="30" fillId="0" borderId="17" xfId="0" applyFont="1" applyBorder="1" applyAlignment="1" applyProtection="1">
      <alignment horizontal="left" vertical="center"/>
      <protection hidden="1"/>
    </xf>
    <xf numFmtId="0" fontId="30" fillId="0" borderId="18" xfId="0" applyFont="1" applyBorder="1" applyAlignment="1" applyProtection="1">
      <alignment horizontal="left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0" fontId="6" fillId="0" borderId="56" xfId="0" applyFont="1" applyFill="1" applyBorder="1" applyAlignment="1" applyProtection="1">
      <alignment horizontal="center" vertical="center"/>
      <protection hidden="1"/>
    </xf>
    <xf numFmtId="0" fontId="6" fillId="0" borderId="50" xfId="0" applyFont="1" applyFill="1" applyBorder="1" applyAlignment="1" applyProtection="1">
      <alignment horizontal="center"/>
      <protection hidden="1"/>
    </xf>
    <xf numFmtId="0" fontId="6" fillId="0" borderId="51" xfId="0" applyFont="1" applyFill="1" applyBorder="1" applyAlignment="1" applyProtection="1">
      <alignment horizontal="center"/>
      <protection hidden="1"/>
    </xf>
    <xf numFmtId="0" fontId="6" fillId="0" borderId="52" xfId="0" applyFont="1" applyFill="1" applyBorder="1" applyAlignment="1" applyProtection="1">
      <alignment horizontal="center"/>
      <protection hidden="1"/>
    </xf>
    <xf numFmtId="0" fontId="0" fillId="0" borderId="39" xfId="0" applyFont="1" applyFill="1" applyBorder="1" applyAlignment="1" applyProtection="1">
      <alignment horizontal="center"/>
      <protection hidden="1"/>
    </xf>
    <xf numFmtId="0" fontId="0" fillId="0" borderId="29" xfId="0" applyFont="1" applyFill="1" applyBorder="1" applyAlignment="1" applyProtection="1">
      <alignment horizontal="center"/>
      <protection hidden="1"/>
    </xf>
    <xf numFmtId="0" fontId="0" fillId="0" borderId="40" xfId="0" applyFont="1" applyFill="1" applyBorder="1" applyAlignment="1" applyProtection="1">
      <alignment horizontal="center"/>
      <protection hidden="1"/>
    </xf>
    <xf numFmtId="0" fontId="0" fillId="0" borderId="41" xfId="0" applyFont="1" applyFill="1" applyBorder="1" applyAlignment="1" applyProtection="1">
      <alignment horizontal="center"/>
      <protection hidden="1"/>
    </xf>
    <xf numFmtId="0" fontId="0" fillId="0" borderId="25" xfId="0" applyFont="1" applyFill="1" applyBorder="1" applyAlignment="1" applyProtection="1">
      <alignment horizontal="center"/>
      <protection hidden="1"/>
    </xf>
    <xf numFmtId="0" fontId="0" fillId="0" borderId="43" xfId="0" applyFont="1" applyFill="1" applyBorder="1" applyAlignment="1" applyProtection="1">
      <alignment horizontal="center"/>
      <protection hidden="1"/>
    </xf>
    <xf numFmtId="0" fontId="6" fillId="0" borderId="31" xfId="0" applyFont="1" applyFill="1" applyBorder="1" applyAlignment="1" applyProtection="1">
      <alignment horizontal="center"/>
      <protection hidden="1"/>
    </xf>
    <xf numFmtId="0" fontId="6" fillId="0" borderId="42" xfId="0" applyFont="1" applyFill="1" applyBorder="1" applyAlignment="1" applyProtection="1">
      <alignment horizontal="center"/>
      <protection hidden="1"/>
    </xf>
    <xf numFmtId="0" fontId="6" fillId="0" borderId="32" xfId="0" applyFont="1" applyFill="1" applyBorder="1" applyAlignment="1" applyProtection="1">
      <alignment horizontal="center"/>
      <protection hidden="1"/>
    </xf>
    <xf numFmtId="4" fontId="26" fillId="0" borderId="0" xfId="0" applyNumberFormat="1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32" fillId="0" borderId="16" xfId="0" applyFont="1" applyBorder="1" applyAlignment="1" applyProtection="1">
      <alignment horizontal="center" vertical="center"/>
      <protection hidden="1"/>
    </xf>
    <xf numFmtId="0" fontId="32" fillId="0" borderId="17" xfId="0" applyFont="1" applyBorder="1" applyAlignment="1" applyProtection="1">
      <alignment horizontal="center" vertical="center"/>
      <protection hidden="1"/>
    </xf>
    <xf numFmtId="0" fontId="32" fillId="0" borderId="18" xfId="0" applyFont="1" applyBorder="1" applyAlignment="1" applyProtection="1">
      <alignment horizontal="center" vertical="center"/>
      <protection hidden="1"/>
    </xf>
    <xf numFmtId="0" fontId="32" fillId="0" borderId="19" xfId="0" applyFont="1" applyBorder="1" applyAlignment="1" applyProtection="1">
      <alignment horizontal="center" vertical="center"/>
      <protection hidden="1"/>
    </xf>
    <xf numFmtId="0" fontId="32" fillId="0" borderId="20" xfId="0" applyFont="1" applyBorder="1" applyAlignment="1" applyProtection="1">
      <alignment horizontal="center" vertical="center"/>
      <protection hidden="1"/>
    </xf>
    <xf numFmtId="0" fontId="32" fillId="0" borderId="21" xfId="0" applyFont="1" applyBorder="1" applyAlignment="1" applyProtection="1">
      <alignment horizontal="center" vertical="center"/>
      <protection hidden="1"/>
    </xf>
    <xf numFmtId="4" fontId="26" fillId="0" borderId="17" xfId="0" applyNumberFormat="1" applyFont="1" applyBorder="1" applyAlignment="1" applyProtection="1">
      <alignment horizontal="center" vertical="center"/>
      <protection hidden="1"/>
    </xf>
    <xf numFmtId="4" fontId="26" fillId="0" borderId="20" xfId="0" applyNumberFormat="1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6" fillId="0" borderId="57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center" vertical="center" wrapText="1"/>
      <protection hidden="1"/>
    </xf>
    <xf numFmtId="167" fontId="28" fillId="0" borderId="13" xfId="1" quotePrefix="1" applyNumberFormat="1" applyFont="1" applyBorder="1" applyAlignment="1" applyProtection="1">
      <alignment horizontal="center" vertical="center"/>
      <protection hidden="1"/>
    </xf>
    <xf numFmtId="167" fontId="28" fillId="0" borderId="15" xfId="1" quotePrefix="1" applyNumberFormat="1" applyFont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30" fillId="0" borderId="16" xfId="0" applyFont="1" applyBorder="1" applyAlignment="1" applyProtection="1">
      <alignment horizontal="left"/>
      <protection hidden="1"/>
    </xf>
    <xf numFmtId="0" fontId="30" fillId="0" borderId="17" xfId="0" applyFont="1" applyBorder="1" applyAlignment="1" applyProtection="1">
      <alignment horizontal="left"/>
      <protection hidden="1"/>
    </xf>
    <xf numFmtId="0" fontId="30" fillId="0" borderId="18" xfId="0" applyFont="1" applyBorder="1" applyAlignment="1" applyProtection="1">
      <alignment horizontal="left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28" xfId="0" applyFont="1" applyBorder="1" applyAlignment="1" applyProtection="1">
      <alignment horizontal="left"/>
      <protection hidden="1"/>
    </xf>
    <xf numFmtId="0" fontId="6" fillId="0" borderId="62" xfId="6" applyFont="1" applyFill="1" applyBorder="1" applyAlignment="1" applyProtection="1">
      <alignment horizontal="center" vertical="center"/>
      <protection hidden="1"/>
    </xf>
    <xf numFmtId="0" fontId="6" fillId="0" borderId="66" xfId="6" applyFont="1" applyFill="1" applyBorder="1" applyAlignment="1" applyProtection="1">
      <alignment horizontal="center" vertical="center"/>
      <protection hidden="1"/>
    </xf>
    <xf numFmtId="0" fontId="6" fillId="0" borderId="38" xfId="6" applyFont="1" applyFill="1" applyBorder="1" applyAlignment="1" applyProtection="1">
      <alignment horizontal="center" vertical="center" wrapText="1"/>
      <protection hidden="1"/>
    </xf>
    <xf numFmtId="0" fontId="6" fillId="0" borderId="63" xfId="6" applyFont="1" applyFill="1" applyBorder="1" applyAlignment="1" applyProtection="1">
      <alignment horizontal="center" vertical="center"/>
      <protection hidden="1"/>
    </xf>
    <xf numFmtId="0" fontId="6" fillId="0" borderId="43" xfId="6" applyFont="1" applyFill="1" applyBorder="1" applyAlignment="1" applyProtection="1">
      <alignment horizontal="center" vertical="center"/>
      <protection hidden="1"/>
    </xf>
    <xf numFmtId="0" fontId="15" fillId="0" borderId="16" xfId="6" applyFont="1" applyFill="1" applyBorder="1" applyAlignment="1" applyProtection="1">
      <alignment horizontal="center" vertical="center"/>
      <protection locked="0"/>
    </xf>
    <xf numFmtId="0" fontId="15" fillId="0" borderId="22" xfId="6" applyFont="1" applyFill="1" applyBorder="1" applyAlignment="1" applyProtection="1">
      <alignment horizontal="center" vertical="center"/>
      <protection locked="0"/>
    </xf>
    <xf numFmtId="0" fontId="6" fillId="0" borderId="13" xfId="6" applyFont="1" applyFill="1" applyBorder="1" applyAlignment="1" applyProtection="1">
      <alignment horizontal="center" vertical="center"/>
      <protection hidden="1"/>
    </xf>
    <xf numFmtId="0" fontId="6" fillId="0" borderId="15" xfId="6" applyFont="1" applyFill="1" applyBorder="1" applyAlignment="1" applyProtection="1">
      <alignment horizontal="center" vertical="center"/>
      <protection hidden="1"/>
    </xf>
    <xf numFmtId="0" fontId="6" fillId="0" borderId="59" xfId="6" applyFont="1" applyFill="1" applyBorder="1" applyAlignment="1" applyProtection="1">
      <alignment horizontal="center" vertical="center" wrapText="1"/>
      <protection hidden="1"/>
    </xf>
    <xf numFmtId="0" fontId="6" fillId="0" borderId="64" xfId="6" applyFont="1" applyFill="1" applyBorder="1" applyAlignment="1" applyProtection="1">
      <alignment horizontal="center" vertical="center" wrapText="1"/>
      <protection hidden="1"/>
    </xf>
    <xf numFmtId="0" fontId="6" fillId="0" borderId="13" xfId="6" applyFont="1" applyFill="1" applyBorder="1" applyAlignment="1" applyProtection="1">
      <alignment horizontal="center" vertical="center" wrapText="1"/>
      <protection hidden="1"/>
    </xf>
    <xf numFmtId="0" fontId="6" fillId="0" borderId="15" xfId="6" applyFont="1" applyFill="1" applyBorder="1" applyAlignment="1" applyProtection="1">
      <alignment horizontal="center" vertical="center" wrapText="1"/>
      <protection hidden="1"/>
    </xf>
    <xf numFmtId="0" fontId="6" fillId="0" borderId="52" xfId="6" applyFont="1" applyFill="1" applyBorder="1" applyAlignment="1" applyProtection="1">
      <alignment horizontal="center" vertical="center"/>
      <protection hidden="1"/>
    </xf>
    <xf numFmtId="0" fontId="15" fillId="0" borderId="17" xfId="6" applyFont="1" applyBorder="1"/>
    <xf numFmtId="0" fontId="15" fillId="0" borderId="18" xfId="6" applyFont="1" applyBorder="1"/>
    <xf numFmtId="0" fontId="15" fillId="0" borderId="0" xfId="6" applyFont="1" applyBorder="1"/>
    <xf numFmtId="0" fontId="15" fillId="0" borderId="23" xfId="6" applyFont="1" applyBorder="1"/>
    <xf numFmtId="0" fontId="1" fillId="0" borderId="0" xfId="6" applyBorder="1"/>
    <xf numFmtId="0" fontId="1" fillId="0" borderId="23" xfId="6" applyBorder="1"/>
    <xf numFmtId="17" fontId="35" fillId="6" borderId="11" xfId="6" applyNumberFormat="1" applyFont="1" applyFill="1" applyBorder="1" applyAlignment="1">
      <alignment horizontal="center"/>
    </xf>
    <xf numFmtId="17" fontId="35" fillId="6" borderId="12" xfId="6" applyNumberFormat="1" applyFont="1" applyFill="1" applyBorder="1" applyAlignment="1">
      <alignment horizontal="center"/>
    </xf>
    <xf numFmtId="17" fontId="35" fillId="6" borderId="10" xfId="6" applyNumberFormat="1" applyFont="1" applyFill="1" applyBorder="1" applyAlignment="1">
      <alignment horizontal="center"/>
    </xf>
    <xf numFmtId="0" fontId="36" fillId="7" borderId="11" xfId="6" applyFont="1" applyFill="1" applyBorder="1" applyAlignment="1" applyProtection="1">
      <alignment horizontal="center" vertical="center" wrapText="1"/>
      <protection hidden="1"/>
    </xf>
    <xf numFmtId="0" fontId="36" fillId="7" borderId="12" xfId="6" applyFont="1" applyFill="1" applyBorder="1" applyAlignment="1" applyProtection="1">
      <alignment horizontal="center" vertical="center" wrapText="1"/>
      <protection hidden="1"/>
    </xf>
    <xf numFmtId="0" fontId="36" fillId="7" borderId="10" xfId="6" applyFont="1" applyFill="1" applyBorder="1" applyAlignment="1" applyProtection="1">
      <alignment horizontal="center" vertical="center" wrapText="1"/>
      <protection hidden="1"/>
    </xf>
    <xf numFmtId="0" fontId="36" fillId="8" borderId="11" xfId="6" applyFont="1" applyFill="1" applyBorder="1" applyAlignment="1" applyProtection="1">
      <alignment horizontal="center" vertical="center" wrapText="1"/>
      <protection hidden="1"/>
    </xf>
    <xf numFmtId="0" fontId="36" fillId="8" borderId="12" xfId="6" applyFont="1" applyFill="1" applyBorder="1" applyAlignment="1" applyProtection="1">
      <alignment horizontal="center" vertical="center" wrapText="1"/>
      <protection hidden="1"/>
    </xf>
    <xf numFmtId="0" fontId="36" fillId="8" borderId="10" xfId="6" applyFont="1" applyFill="1" applyBorder="1" applyAlignment="1" applyProtection="1">
      <alignment horizontal="center" vertical="center" wrapText="1"/>
      <protection hidden="1"/>
    </xf>
    <xf numFmtId="164" fontId="9" fillId="0" borderId="22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4" fontId="9" fillId="0" borderId="23" xfId="0" applyNumberFormat="1" applyFont="1" applyFill="1" applyBorder="1" applyAlignment="1">
      <alignment horizontal="center" vertical="center" wrapText="1"/>
    </xf>
  </cellXfs>
  <cellStyles count="8">
    <cellStyle name="Comma 2" xfId="7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Normal 3" xfId="6" xr:uid="{00000000-0005-0000-0000-000004000000}"/>
    <cellStyle name="Percent" xfId="1" builtinId="5"/>
    <cellStyle name="Percent 2" xfId="3" xr:uid="{00000000-0005-0000-0000-000006000000}"/>
    <cellStyle name="Percent 2 2" xfId="5" xr:uid="{00000000-0005-0000-0000-000007000000}"/>
  </cellStyles>
  <dxfs count="5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CC"/>
      <color rgb="FFFFFF99"/>
      <color rgb="FFFFFF66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1.nyc.gov/Users/anandp/AppData/Local/Microsoft/Windows/Temporary%20Internet%20Files/Content.Outlook/9L3NRQZV/Unit%20Height%20Distribution%20Chart%20-%20Exhibit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floor &amp; designation"/>
      <sheetName val="Unit Mix"/>
      <sheetName val="Unit Names and Type"/>
    </sheetNames>
    <sheetDataSet>
      <sheetData sheetId="0" refreshError="1">
        <row r="1">
          <cell r="A1" t="str">
            <v>PROJECT NAME:</v>
          </cell>
        </row>
        <row r="2">
          <cell r="A2" t="str">
            <v>ADDRESS:</v>
          </cell>
        </row>
        <row r="3">
          <cell r="A3" t="str">
            <v>DATE:</v>
          </cell>
        </row>
        <row r="41">
          <cell r="A41" t="str">
            <v>Form 07-16-2012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workbookViewId="0">
      <selection activeCell="A42" sqref="A42"/>
    </sheetView>
  </sheetViews>
  <sheetFormatPr defaultColWidth="5.7109375" defaultRowHeight="12.75"/>
  <cols>
    <col min="1" max="1" width="11.28515625" customWidth="1"/>
    <col min="2" max="16" width="5.7109375" customWidth="1"/>
    <col min="17" max="17" width="12.42578125" customWidth="1"/>
    <col min="18" max="18" width="8.7109375" customWidth="1"/>
    <col min="257" max="257" width="11.28515625" customWidth="1"/>
    <col min="258" max="272" width="5.7109375" customWidth="1"/>
    <col min="273" max="273" width="12.42578125" customWidth="1"/>
    <col min="274" max="274" width="8.7109375" customWidth="1"/>
    <col min="513" max="513" width="11.28515625" customWidth="1"/>
    <col min="514" max="528" width="5.7109375" customWidth="1"/>
    <col min="529" max="529" width="12.42578125" customWidth="1"/>
    <col min="530" max="530" width="8.7109375" customWidth="1"/>
    <col min="769" max="769" width="11.28515625" customWidth="1"/>
    <col min="770" max="784" width="5.7109375" customWidth="1"/>
    <col min="785" max="785" width="12.42578125" customWidth="1"/>
    <col min="786" max="786" width="8.7109375" customWidth="1"/>
    <col min="1025" max="1025" width="11.28515625" customWidth="1"/>
    <col min="1026" max="1040" width="5.7109375" customWidth="1"/>
    <col min="1041" max="1041" width="12.42578125" customWidth="1"/>
    <col min="1042" max="1042" width="8.7109375" customWidth="1"/>
    <col min="1281" max="1281" width="11.28515625" customWidth="1"/>
    <col min="1282" max="1296" width="5.7109375" customWidth="1"/>
    <col min="1297" max="1297" width="12.42578125" customWidth="1"/>
    <col min="1298" max="1298" width="8.7109375" customWidth="1"/>
    <col min="1537" max="1537" width="11.28515625" customWidth="1"/>
    <col min="1538" max="1552" width="5.7109375" customWidth="1"/>
    <col min="1553" max="1553" width="12.42578125" customWidth="1"/>
    <col min="1554" max="1554" width="8.7109375" customWidth="1"/>
    <col min="1793" max="1793" width="11.28515625" customWidth="1"/>
    <col min="1794" max="1808" width="5.7109375" customWidth="1"/>
    <col min="1809" max="1809" width="12.42578125" customWidth="1"/>
    <col min="1810" max="1810" width="8.7109375" customWidth="1"/>
    <col min="2049" max="2049" width="11.28515625" customWidth="1"/>
    <col min="2050" max="2064" width="5.7109375" customWidth="1"/>
    <col min="2065" max="2065" width="12.42578125" customWidth="1"/>
    <col min="2066" max="2066" width="8.7109375" customWidth="1"/>
    <col min="2305" max="2305" width="11.28515625" customWidth="1"/>
    <col min="2306" max="2320" width="5.7109375" customWidth="1"/>
    <col min="2321" max="2321" width="12.42578125" customWidth="1"/>
    <col min="2322" max="2322" width="8.7109375" customWidth="1"/>
    <col min="2561" max="2561" width="11.28515625" customWidth="1"/>
    <col min="2562" max="2576" width="5.7109375" customWidth="1"/>
    <col min="2577" max="2577" width="12.42578125" customWidth="1"/>
    <col min="2578" max="2578" width="8.7109375" customWidth="1"/>
    <col min="2817" max="2817" width="11.28515625" customWidth="1"/>
    <col min="2818" max="2832" width="5.7109375" customWidth="1"/>
    <col min="2833" max="2833" width="12.42578125" customWidth="1"/>
    <col min="2834" max="2834" width="8.7109375" customWidth="1"/>
    <col min="3073" max="3073" width="11.28515625" customWidth="1"/>
    <col min="3074" max="3088" width="5.7109375" customWidth="1"/>
    <col min="3089" max="3089" width="12.42578125" customWidth="1"/>
    <col min="3090" max="3090" width="8.7109375" customWidth="1"/>
    <col min="3329" max="3329" width="11.28515625" customWidth="1"/>
    <col min="3330" max="3344" width="5.7109375" customWidth="1"/>
    <col min="3345" max="3345" width="12.42578125" customWidth="1"/>
    <col min="3346" max="3346" width="8.7109375" customWidth="1"/>
    <col min="3585" max="3585" width="11.28515625" customWidth="1"/>
    <col min="3586" max="3600" width="5.7109375" customWidth="1"/>
    <col min="3601" max="3601" width="12.42578125" customWidth="1"/>
    <col min="3602" max="3602" width="8.7109375" customWidth="1"/>
    <col min="3841" max="3841" width="11.28515625" customWidth="1"/>
    <col min="3842" max="3856" width="5.7109375" customWidth="1"/>
    <col min="3857" max="3857" width="12.42578125" customWidth="1"/>
    <col min="3858" max="3858" width="8.7109375" customWidth="1"/>
    <col min="4097" max="4097" width="11.28515625" customWidth="1"/>
    <col min="4098" max="4112" width="5.7109375" customWidth="1"/>
    <col min="4113" max="4113" width="12.42578125" customWidth="1"/>
    <col min="4114" max="4114" width="8.7109375" customWidth="1"/>
    <col min="4353" max="4353" width="11.28515625" customWidth="1"/>
    <col min="4354" max="4368" width="5.7109375" customWidth="1"/>
    <col min="4369" max="4369" width="12.42578125" customWidth="1"/>
    <col min="4370" max="4370" width="8.7109375" customWidth="1"/>
    <col min="4609" max="4609" width="11.28515625" customWidth="1"/>
    <col min="4610" max="4624" width="5.7109375" customWidth="1"/>
    <col min="4625" max="4625" width="12.42578125" customWidth="1"/>
    <col min="4626" max="4626" width="8.7109375" customWidth="1"/>
    <col min="4865" max="4865" width="11.28515625" customWidth="1"/>
    <col min="4866" max="4880" width="5.7109375" customWidth="1"/>
    <col min="4881" max="4881" width="12.42578125" customWidth="1"/>
    <col min="4882" max="4882" width="8.7109375" customWidth="1"/>
    <col min="5121" max="5121" width="11.28515625" customWidth="1"/>
    <col min="5122" max="5136" width="5.7109375" customWidth="1"/>
    <col min="5137" max="5137" width="12.42578125" customWidth="1"/>
    <col min="5138" max="5138" width="8.7109375" customWidth="1"/>
    <col min="5377" max="5377" width="11.28515625" customWidth="1"/>
    <col min="5378" max="5392" width="5.7109375" customWidth="1"/>
    <col min="5393" max="5393" width="12.42578125" customWidth="1"/>
    <col min="5394" max="5394" width="8.7109375" customWidth="1"/>
    <col min="5633" max="5633" width="11.28515625" customWidth="1"/>
    <col min="5634" max="5648" width="5.7109375" customWidth="1"/>
    <col min="5649" max="5649" width="12.42578125" customWidth="1"/>
    <col min="5650" max="5650" width="8.7109375" customWidth="1"/>
    <col min="5889" max="5889" width="11.28515625" customWidth="1"/>
    <col min="5890" max="5904" width="5.7109375" customWidth="1"/>
    <col min="5905" max="5905" width="12.42578125" customWidth="1"/>
    <col min="5906" max="5906" width="8.7109375" customWidth="1"/>
    <col min="6145" max="6145" width="11.28515625" customWidth="1"/>
    <col min="6146" max="6160" width="5.7109375" customWidth="1"/>
    <col min="6161" max="6161" width="12.42578125" customWidth="1"/>
    <col min="6162" max="6162" width="8.7109375" customWidth="1"/>
    <col min="6401" max="6401" width="11.28515625" customWidth="1"/>
    <col min="6402" max="6416" width="5.7109375" customWidth="1"/>
    <col min="6417" max="6417" width="12.42578125" customWidth="1"/>
    <col min="6418" max="6418" width="8.7109375" customWidth="1"/>
    <col min="6657" max="6657" width="11.28515625" customWidth="1"/>
    <col min="6658" max="6672" width="5.7109375" customWidth="1"/>
    <col min="6673" max="6673" width="12.42578125" customWidth="1"/>
    <col min="6674" max="6674" width="8.7109375" customWidth="1"/>
    <col min="6913" max="6913" width="11.28515625" customWidth="1"/>
    <col min="6914" max="6928" width="5.7109375" customWidth="1"/>
    <col min="6929" max="6929" width="12.42578125" customWidth="1"/>
    <col min="6930" max="6930" width="8.7109375" customWidth="1"/>
    <col min="7169" max="7169" width="11.28515625" customWidth="1"/>
    <col min="7170" max="7184" width="5.7109375" customWidth="1"/>
    <col min="7185" max="7185" width="12.42578125" customWidth="1"/>
    <col min="7186" max="7186" width="8.7109375" customWidth="1"/>
    <col min="7425" max="7425" width="11.28515625" customWidth="1"/>
    <col min="7426" max="7440" width="5.7109375" customWidth="1"/>
    <col min="7441" max="7441" width="12.42578125" customWidth="1"/>
    <col min="7442" max="7442" width="8.7109375" customWidth="1"/>
    <col min="7681" max="7681" width="11.28515625" customWidth="1"/>
    <col min="7682" max="7696" width="5.7109375" customWidth="1"/>
    <col min="7697" max="7697" width="12.42578125" customWidth="1"/>
    <col min="7698" max="7698" width="8.7109375" customWidth="1"/>
    <col min="7937" max="7937" width="11.28515625" customWidth="1"/>
    <col min="7938" max="7952" width="5.7109375" customWidth="1"/>
    <col min="7953" max="7953" width="12.42578125" customWidth="1"/>
    <col min="7954" max="7954" width="8.7109375" customWidth="1"/>
    <col min="8193" max="8193" width="11.28515625" customWidth="1"/>
    <col min="8194" max="8208" width="5.7109375" customWidth="1"/>
    <col min="8209" max="8209" width="12.42578125" customWidth="1"/>
    <col min="8210" max="8210" width="8.7109375" customWidth="1"/>
    <col min="8449" max="8449" width="11.28515625" customWidth="1"/>
    <col min="8450" max="8464" width="5.7109375" customWidth="1"/>
    <col min="8465" max="8465" width="12.42578125" customWidth="1"/>
    <col min="8466" max="8466" width="8.7109375" customWidth="1"/>
    <col min="8705" max="8705" width="11.28515625" customWidth="1"/>
    <col min="8706" max="8720" width="5.7109375" customWidth="1"/>
    <col min="8721" max="8721" width="12.42578125" customWidth="1"/>
    <col min="8722" max="8722" width="8.7109375" customWidth="1"/>
    <col min="8961" max="8961" width="11.28515625" customWidth="1"/>
    <col min="8962" max="8976" width="5.7109375" customWidth="1"/>
    <col min="8977" max="8977" width="12.42578125" customWidth="1"/>
    <col min="8978" max="8978" width="8.7109375" customWidth="1"/>
    <col min="9217" max="9217" width="11.28515625" customWidth="1"/>
    <col min="9218" max="9232" width="5.7109375" customWidth="1"/>
    <col min="9233" max="9233" width="12.42578125" customWidth="1"/>
    <col min="9234" max="9234" width="8.7109375" customWidth="1"/>
    <col min="9473" max="9473" width="11.28515625" customWidth="1"/>
    <col min="9474" max="9488" width="5.7109375" customWidth="1"/>
    <col min="9489" max="9489" width="12.42578125" customWidth="1"/>
    <col min="9490" max="9490" width="8.7109375" customWidth="1"/>
    <col min="9729" max="9729" width="11.28515625" customWidth="1"/>
    <col min="9730" max="9744" width="5.7109375" customWidth="1"/>
    <col min="9745" max="9745" width="12.42578125" customWidth="1"/>
    <col min="9746" max="9746" width="8.7109375" customWidth="1"/>
    <col min="9985" max="9985" width="11.28515625" customWidth="1"/>
    <col min="9986" max="10000" width="5.7109375" customWidth="1"/>
    <col min="10001" max="10001" width="12.42578125" customWidth="1"/>
    <col min="10002" max="10002" width="8.7109375" customWidth="1"/>
    <col min="10241" max="10241" width="11.28515625" customWidth="1"/>
    <col min="10242" max="10256" width="5.7109375" customWidth="1"/>
    <col min="10257" max="10257" width="12.42578125" customWidth="1"/>
    <col min="10258" max="10258" width="8.7109375" customWidth="1"/>
    <col min="10497" max="10497" width="11.28515625" customWidth="1"/>
    <col min="10498" max="10512" width="5.7109375" customWidth="1"/>
    <col min="10513" max="10513" width="12.42578125" customWidth="1"/>
    <col min="10514" max="10514" width="8.7109375" customWidth="1"/>
    <col min="10753" max="10753" width="11.28515625" customWidth="1"/>
    <col min="10754" max="10768" width="5.7109375" customWidth="1"/>
    <col min="10769" max="10769" width="12.42578125" customWidth="1"/>
    <col min="10770" max="10770" width="8.7109375" customWidth="1"/>
    <col min="11009" max="11009" width="11.28515625" customWidth="1"/>
    <col min="11010" max="11024" width="5.7109375" customWidth="1"/>
    <col min="11025" max="11025" width="12.42578125" customWidth="1"/>
    <col min="11026" max="11026" width="8.7109375" customWidth="1"/>
    <col min="11265" max="11265" width="11.28515625" customWidth="1"/>
    <col min="11266" max="11280" width="5.7109375" customWidth="1"/>
    <col min="11281" max="11281" width="12.42578125" customWidth="1"/>
    <col min="11282" max="11282" width="8.7109375" customWidth="1"/>
    <col min="11521" max="11521" width="11.28515625" customWidth="1"/>
    <col min="11522" max="11536" width="5.7109375" customWidth="1"/>
    <col min="11537" max="11537" width="12.42578125" customWidth="1"/>
    <col min="11538" max="11538" width="8.7109375" customWidth="1"/>
    <col min="11777" max="11777" width="11.28515625" customWidth="1"/>
    <col min="11778" max="11792" width="5.7109375" customWidth="1"/>
    <col min="11793" max="11793" width="12.42578125" customWidth="1"/>
    <col min="11794" max="11794" width="8.7109375" customWidth="1"/>
    <col min="12033" max="12033" width="11.28515625" customWidth="1"/>
    <col min="12034" max="12048" width="5.7109375" customWidth="1"/>
    <col min="12049" max="12049" width="12.42578125" customWidth="1"/>
    <col min="12050" max="12050" width="8.7109375" customWidth="1"/>
    <col min="12289" max="12289" width="11.28515625" customWidth="1"/>
    <col min="12290" max="12304" width="5.7109375" customWidth="1"/>
    <col min="12305" max="12305" width="12.42578125" customWidth="1"/>
    <col min="12306" max="12306" width="8.7109375" customWidth="1"/>
    <col min="12545" max="12545" width="11.28515625" customWidth="1"/>
    <col min="12546" max="12560" width="5.7109375" customWidth="1"/>
    <col min="12561" max="12561" width="12.42578125" customWidth="1"/>
    <col min="12562" max="12562" width="8.7109375" customWidth="1"/>
    <col min="12801" max="12801" width="11.28515625" customWidth="1"/>
    <col min="12802" max="12816" width="5.7109375" customWidth="1"/>
    <col min="12817" max="12817" width="12.42578125" customWidth="1"/>
    <col min="12818" max="12818" width="8.7109375" customWidth="1"/>
    <col min="13057" max="13057" width="11.28515625" customWidth="1"/>
    <col min="13058" max="13072" width="5.7109375" customWidth="1"/>
    <col min="13073" max="13073" width="12.42578125" customWidth="1"/>
    <col min="13074" max="13074" width="8.7109375" customWidth="1"/>
    <col min="13313" max="13313" width="11.28515625" customWidth="1"/>
    <col min="13314" max="13328" width="5.7109375" customWidth="1"/>
    <col min="13329" max="13329" width="12.42578125" customWidth="1"/>
    <col min="13330" max="13330" width="8.7109375" customWidth="1"/>
    <col min="13569" max="13569" width="11.28515625" customWidth="1"/>
    <col min="13570" max="13584" width="5.7109375" customWidth="1"/>
    <col min="13585" max="13585" width="12.42578125" customWidth="1"/>
    <col min="13586" max="13586" width="8.7109375" customWidth="1"/>
    <col min="13825" max="13825" width="11.28515625" customWidth="1"/>
    <col min="13826" max="13840" width="5.7109375" customWidth="1"/>
    <col min="13841" max="13841" width="12.42578125" customWidth="1"/>
    <col min="13842" max="13842" width="8.7109375" customWidth="1"/>
    <col min="14081" max="14081" width="11.28515625" customWidth="1"/>
    <col min="14082" max="14096" width="5.7109375" customWidth="1"/>
    <col min="14097" max="14097" width="12.42578125" customWidth="1"/>
    <col min="14098" max="14098" width="8.7109375" customWidth="1"/>
    <col min="14337" max="14337" width="11.28515625" customWidth="1"/>
    <col min="14338" max="14352" width="5.7109375" customWidth="1"/>
    <col min="14353" max="14353" width="12.42578125" customWidth="1"/>
    <col min="14354" max="14354" width="8.7109375" customWidth="1"/>
    <col min="14593" max="14593" width="11.28515625" customWidth="1"/>
    <col min="14594" max="14608" width="5.7109375" customWidth="1"/>
    <col min="14609" max="14609" width="12.42578125" customWidth="1"/>
    <col min="14610" max="14610" width="8.7109375" customWidth="1"/>
    <col min="14849" max="14849" width="11.28515625" customWidth="1"/>
    <col min="14850" max="14864" width="5.7109375" customWidth="1"/>
    <col min="14865" max="14865" width="12.42578125" customWidth="1"/>
    <col min="14866" max="14866" width="8.7109375" customWidth="1"/>
    <col min="15105" max="15105" width="11.28515625" customWidth="1"/>
    <col min="15106" max="15120" width="5.7109375" customWidth="1"/>
    <col min="15121" max="15121" width="12.42578125" customWidth="1"/>
    <col min="15122" max="15122" width="8.7109375" customWidth="1"/>
    <col min="15361" max="15361" width="11.28515625" customWidth="1"/>
    <col min="15362" max="15376" width="5.7109375" customWidth="1"/>
    <col min="15377" max="15377" width="12.42578125" customWidth="1"/>
    <col min="15378" max="15378" width="8.7109375" customWidth="1"/>
    <col min="15617" max="15617" width="11.28515625" customWidth="1"/>
    <col min="15618" max="15632" width="5.7109375" customWidth="1"/>
    <col min="15633" max="15633" width="12.42578125" customWidth="1"/>
    <col min="15634" max="15634" width="8.7109375" customWidth="1"/>
    <col min="15873" max="15873" width="11.28515625" customWidth="1"/>
    <col min="15874" max="15888" width="5.7109375" customWidth="1"/>
    <col min="15889" max="15889" width="12.42578125" customWidth="1"/>
    <col min="15890" max="15890" width="8.7109375" customWidth="1"/>
    <col min="16129" max="16129" width="11.28515625" customWidth="1"/>
    <col min="16130" max="16144" width="5.7109375" customWidth="1"/>
    <col min="16145" max="16145" width="12.42578125" customWidth="1"/>
    <col min="16146" max="16146" width="8.7109375" customWidth="1"/>
  </cols>
  <sheetData>
    <row r="1" spans="1:18">
      <c r="A1" s="154" t="s">
        <v>90</v>
      </c>
    </row>
    <row r="2" spans="1:18">
      <c r="A2" s="154" t="s">
        <v>91</v>
      </c>
    </row>
    <row r="3" spans="1:18">
      <c r="A3" s="154" t="s">
        <v>92</v>
      </c>
    </row>
    <row r="4" spans="1:18" ht="13.5" thickBot="1">
      <c r="A4" s="154"/>
    </row>
    <row r="5" spans="1:18">
      <c r="A5" s="306" t="s">
        <v>93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8"/>
    </row>
    <row r="6" spans="1:18" ht="13.5" thickBot="1">
      <c r="A6" s="309"/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1"/>
    </row>
    <row r="7" spans="1:18">
      <c r="A7" s="154"/>
    </row>
    <row r="8" spans="1:18">
      <c r="A8" s="312" t="s">
        <v>94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</row>
    <row r="9" spans="1:18" ht="13.5" thickBot="1">
      <c r="A9" s="313"/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</row>
    <row r="10" spans="1:18">
      <c r="A10" s="155"/>
      <c r="B10" s="314" t="s">
        <v>95</v>
      </c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6"/>
      <c r="Q10" s="320" t="s">
        <v>96</v>
      </c>
    </row>
    <row r="11" spans="1:18" ht="13.5" customHeight="1" thickBot="1">
      <c r="A11" s="156" t="s">
        <v>16</v>
      </c>
      <c r="B11" s="317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9"/>
      <c r="Q11" s="321"/>
      <c r="R11" s="157"/>
    </row>
    <row r="12" spans="1:18">
      <c r="A12" s="158">
        <v>27</v>
      </c>
      <c r="B12" s="159"/>
      <c r="C12" s="160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60"/>
      <c r="R12" s="157"/>
    </row>
    <row r="13" spans="1:18">
      <c r="A13" s="158">
        <v>26</v>
      </c>
      <c r="B13" s="161"/>
      <c r="C13" s="162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2"/>
      <c r="R13" s="157"/>
    </row>
    <row r="14" spans="1:18">
      <c r="A14" s="158">
        <v>25</v>
      </c>
      <c r="B14" s="161"/>
      <c r="C14" s="162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2"/>
      <c r="R14" s="157"/>
    </row>
    <row r="15" spans="1:18">
      <c r="A15" s="158">
        <v>24</v>
      </c>
      <c r="B15" s="161"/>
      <c r="C15" s="162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2"/>
      <c r="R15" s="157"/>
    </row>
    <row r="16" spans="1:18">
      <c r="A16" s="158">
        <v>23</v>
      </c>
      <c r="B16" s="161"/>
      <c r="C16" s="163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2"/>
      <c r="R16" s="157"/>
    </row>
    <row r="17" spans="1:18">
      <c r="A17" s="158">
        <v>22</v>
      </c>
      <c r="B17" s="161"/>
      <c r="C17" s="163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2"/>
      <c r="R17" s="157"/>
    </row>
    <row r="18" spans="1:18">
      <c r="A18" s="158">
        <v>21</v>
      </c>
      <c r="B18" s="161"/>
      <c r="C18" s="164"/>
      <c r="D18" s="161"/>
      <c r="E18" s="164"/>
      <c r="F18" s="164"/>
      <c r="G18" s="164"/>
      <c r="H18" s="164"/>
      <c r="I18" s="164"/>
      <c r="J18" s="164"/>
      <c r="K18" s="162"/>
      <c r="L18" s="162"/>
      <c r="M18" s="162"/>
      <c r="N18" s="162"/>
      <c r="O18" s="162"/>
      <c r="P18" s="162"/>
      <c r="Q18" s="162"/>
      <c r="R18" s="157"/>
    </row>
    <row r="19" spans="1:18">
      <c r="A19" s="158">
        <v>20</v>
      </c>
      <c r="B19" s="161"/>
      <c r="C19" s="163"/>
      <c r="D19" s="161"/>
      <c r="E19" s="161"/>
      <c r="F19" s="162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2"/>
      <c r="R19" s="157"/>
    </row>
    <row r="20" spans="1:18">
      <c r="A20" s="158">
        <v>19</v>
      </c>
      <c r="B20" s="161"/>
      <c r="C20" s="163"/>
      <c r="D20" s="161"/>
      <c r="E20" s="161"/>
      <c r="F20" s="162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2"/>
      <c r="R20" s="157"/>
    </row>
    <row r="21" spans="1:18">
      <c r="A21" s="158">
        <v>18</v>
      </c>
      <c r="B21" s="161"/>
      <c r="C21" s="163"/>
      <c r="D21" s="161"/>
      <c r="E21" s="161"/>
      <c r="F21" s="162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2"/>
      <c r="R21" s="157"/>
    </row>
    <row r="22" spans="1:18">
      <c r="A22" s="158">
        <v>17</v>
      </c>
      <c r="B22" s="161"/>
      <c r="C22" s="163"/>
      <c r="D22" s="161"/>
      <c r="E22" s="161"/>
      <c r="F22" s="162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2"/>
      <c r="R22" s="157"/>
    </row>
    <row r="23" spans="1:18">
      <c r="A23" s="158">
        <v>16</v>
      </c>
      <c r="B23" s="161"/>
      <c r="C23" s="163"/>
      <c r="D23" s="161"/>
      <c r="E23" s="161"/>
      <c r="F23" s="162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2"/>
      <c r="R23" s="157"/>
    </row>
    <row r="24" spans="1:18">
      <c r="A24" s="158">
        <v>15</v>
      </c>
      <c r="B24" s="161"/>
      <c r="C24" s="163"/>
      <c r="D24" s="161"/>
      <c r="E24" s="161"/>
      <c r="F24" s="162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2"/>
      <c r="R24" s="157"/>
    </row>
    <row r="25" spans="1:18">
      <c r="A25" s="158">
        <v>14</v>
      </c>
      <c r="B25" s="161"/>
      <c r="C25" s="163"/>
      <c r="D25" s="161"/>
      <c r="E25" s="161"/>
      <c r="F25" s="162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2"/>
      <c r="R25" s="157"/>
    </row>
    <row r="26" spans="1:18">
      <c r="A26" s="158">
        <v>13</v>
      </c>
      <c r="B26" s="161"/>
      <c r="C26" s="163"/>
      <c r="D26" s="164"/>
      <c r="E26" s="161"/>
      <c r="F26" s="162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2"/>
      <c r="R26" s="157"/>
    </row>
    <row r="27" spans="1:18">
      <c r="A27" s="158">
        <v>12</v>
      </c>
      <c r="B27" s="161"/>
      <c r="C27" s="163"/>
      <c r="D27" s="162"/>
      <c r="E27" s="161"/>
      <c r="F27" s="162"/>
      <c r="G27" s="162"/>
      <c r="H27" s="162"/>
      <c r="I27" s="162"/>
      <c r="J27" s="162"/>
      <c r="K27" s="162"/>
      <c r="L27" s="161"/>
      <c r="M27" s="162"/>
      <c r="N27" s="162"/>
      <c r="O27" s="161"/>
      <c r="P27" s="161"/>
      <c r="Q27" s="162"/>
      <c r="R27" s="157"/>
    </row>
    <row r="28" spans="1:18">
      <c r="A28" s="158">
        <v>11</v>
      </c>
      <c r="B28" s="161"/>
      <c r="C28" s="163"/>
      <c r="D28" s="162"/>
      <c r="E28" s="161"/>
      <c r="F28" s="162"/>
      <c r="G28" s="162"/>
      <c r="H28" s="162"/>
      <c r="I28" s="162"/>
      <c r="J28" s="162"/>
      <c r="K28" s="162"/>
      <c r="L28" s="161"/>
      <c r="M28" s="162"/>
      <c r="N28" s="162"/>
      <c r="O28" s="161"/>
      <c r="P28" s="161"/>
      <c r="Q28" s="162"/>
      <c r="R28" s="157"/>
    </row>
    <row r="29" spans="1:18">
      <c r="A29" s="158">
        <v>10</v>
      </c>
      <c r="B29" s="161"/>
      <c r="C29" s="163"/>
      <c r="D29" s="162"/>
      <c r="E29" s="161"/>
      <c r="F29" s="162"/>
      <c r="G29" s="162"/>
      <c r="H29" s="162"/>
      <c r="I29" s="162"/>
      <c r="J29" s="162"/>
      <c r="K29" s="162"/>
      <c r="L29" s="161"/>
      <c r="M29" s="162"/>
      <c r="N29" s="162"/>
      <c r="O29" s="161"/>
      <c r="P29" s="161"/>
      <c r="Q29" s="162"/>
      <c r="R29" s="157"/>
    </row>
    <row r="30" spans="1:18">
      <c r="A30" s="158">
        <v>9</v>
      </c>
      <c r="B30" s="161"/>
      <c r="C30" s="163"/>
      <c r="D30" s="162"/>
      <c r="E30" s="161"/>
      <c r="F30" s="162"/>
      <c r="G30" s="162"/>
      <c r="H30" s="162"/>
      <c r="I30" s="162"/>
      <c r="J30" s="162"/>
      <c r="K30" s="162"/>
      <c r="L30" s="161"/>
      <c r="M30" s="162"/>
      <c r="N30" s="162"/>
      <c r="O30" s="162"/>
      <c r="P30" s="161"/>
      <c r="Q30" s="162"/>
      <c r="R30" s="157"/>
    </row>
    <row r="31" spans="1:18">
      <c r="A31" s="158">
        <v>8</v>
      </c>
      <c r="B31" s="161"/>
      <c r="C31" s="163"/>
      <c r="D31" s="162"/>
      <c r="E31" s="161"/>
      <c r="F31" s="162"/>
      <c r="G31" s="162"/>
      <c r="H31" s="162"/>
      <c r="I31" s="162"/>
      <c r="J31" s="162"/>
      <c r="K31" s="162"/>
      <c r="L31" s="161"/>
      <c r="M31" s="162"/>
      <c r="N31" s="162"/>
      <c r="O31" s="162"/>
      <c r="P31" s="161"/>
      <c r="Q31" s="162"/>
      <c r="R31" s="157"/>
    </row>
    <row r="32" spans="1:18">
      <c r="A32" s="158">
        <v>7</v>
      </c>
      <c r="B32" s="161"/>
      <c r="C32" s="163"/>
      <c r="D32" s="162"/>
      <c r="E32" s="161"/>
      <c r="F32" s="162"/>
      <c r="G32" s="162"/>
      <c r="H32" s="162"/>
      <c r="I32" s="162"/>
      <c r="J32" s="162"/>
      <c r="K32" s="161"/>
      <c r="L32" s="162"/>
      <c r="M32" s="162"/>
      <c r="N32" s="162"/>
      <c r="O32" s="162"/>
      <c r="P32" s="161"/>
      <c r="Q32" s="162"/>
      <c r="R32" s="157"/>
    </row>
    <row r="33" spans="1:18">
      <c r="A33" s="158">
        <v>6</v>
      </c>
      <c r="B33" s="161"/>
      <c r="C33" s="163"/>
      <c r="D33" s="162"/>
      <c r="E33" s="162"/>
      <c r="F33" s="162"/>
      <c r="G33" s="162"/>
      <c r="H33" s="162"/>
      <c r="I33" s="162"/>
      <c r="J33" s="162"/>
      <c r="K33" s="162"/>
      <c r="L33" s="161"/>
      <c r="M33" s="162"/>
      <c r="N33" s="162"/>
      <c r="O33" s="162"/>
      <c r="P33" s="161"/>
      <c r="Q33" s="162"/>
      <c r="R33" s="157"/>
    </row>
    <row r="34" spans="1:18">
      <c r="A34" s="158">
        <v>5</v>
      </c>
      <c r="B34" s="161"/>
      <c r="C34" s="163"/>
      <c r="D34" s="162"/>
      <c r="E34" s="162"/>
      <c r="F34" s="162"/>
      <c r="G34" s="162"/>
      <c r="H34" s="162"/>
      <c r="I34" s="162"/>
      <c r="J34" s="162"/>
      <c r="K34" s="162"/>
      <c r="L34" s="161"/>
      <c r="M34" s="162"/>
      <c r="N34" s="162"/>
      <c r="O34" s="162"/>
      <c r="P34" s="162"/>
      <c r="Q34" s="162"/>
      <c r="R34" s="157"/>
    </row>
    <row r="35" spans="1:18">
      <c r="A35" s="158">
        <v>4</v>
      </c>
      <c r="B35" s="161"/>
      <c r="C35" s="163"/>
      <c r="D35" s="162"/>
      <c r="E35" s="162"/>
      <c r="F35" s="162"/>
      <c r="G35" s="162"/>
      <c r="H35" s="162"/>
      <c r="I35" s="162"/>
      <c r="J35" s="162"/>
      <c r="K35" s="162"/>
      <c r="L35" s="161"/>
      <c r="M35" s="162"/>
      <c r="N35" s="162"/>
      <c r="O35" s="162"/>
      <c r="P35" s="162"/>
      <c r="Q35" s="162"/>
      <c r="R35" s="157"/>
    </row>
    <row r="36" spans="1:18">
      <c r="A36" s="158">
        <v>3</v>
      </c>
      <c r="B36" s="161"/>
      <c r="C36" s="163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57"/>
    </row>
    <row r="37" spans="1:18">
      <c r="A37" s="158">
        <v>2</v>
      </c>
      <c r="B37" s="161"/>
      <c r="C37" s="163"/>
      <c r="D37" s="163"/>
      <c r="E37" s="163"/>
      <c r="F37" s="163"/>
      <c r="G37" s="163"/>
      <c r="H37" s="163"/>
      <c r="I37" s="163"/>
      <c r="J37" s="161"/>
      <c r="K37" s="161"/>
      <c r="L37" s="161"/>
      <c r="M37" s="161"/>
      <c r="N37" s="161"/>
      <c r="O37" s="161"/>
      <c r="P37" s="161"/>
      <c r="Q37" s="162"/>
      <c r="R37" s="157"/>
    </row>
    <row r="38" spans="1:18">
      <c r="A38" s="158">
        <v>1</v>
      </c>
      <c r="B38" s="161"/>
      <c r="C38" s="163"/>
      <c r="D38" s="163"/>
      <c r="E38" s="163"/>
      <c r="F38" s="163"/>
      <c r="G38" s="163"/>
      <c r="H38" s="163"/>
      <c r="I38" s="163"/>
      <c r="J38" s="161"/>
      <c r="K38" s="161"/>
      <c r="L38" s="161"/>
      <c r="M38" s="161"/>
      <c r="N38" s="161"/>
      <c r="O38" s="161"/>
      <c r="P38" s="161"/>
      <c r="Q38" s="162"/>
      <c r="R38" s="157"/>
    </row>
    <row r="39" spans="1:18" ht="13.5" thickBot="1">
      <c r="Q39" s="165">
        <f>SUM(Q12:Q38)</f>
        <v>0</v>
      </c>
      <c r="R39" s="166" t="s">
        <v>97</v>
      </c>
    </row>
    <row r="41" spans="1:18">
      <c r="A41" t="s">
        <v>167</v>
      </c>
    </row>
  </sheetData>
  <mergeCells count="4">
    <mergeCell ref="A5:Q6"/>
    <mergeCell ref="A8:Q9"/>
    <mergeCell ref="B10:P11"/>
    <mergeCell ref="Q10:Q11"/>
  </mergeCells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topLeftCell="A16" workbookViewId="0">
      <selection activeCell="A41" sqref="A41"/>
    </sheetView>
  </sheetViews>
  <sheetFormatPr defaultRowHeight="12.75"/>
  <cols>
    <col min="1" max="1" width="13.140625" customWidth="1"/>
    <col min="2" max="2" width="12.28515625" customWidth="1"/>
    <col min="3" max="3" width="11.42578125" customWidth="1"/>
    <col min="4" max="4" width="11.28515625" customWidth="1"/>
    <col min="5" max="5" width="11.5703125" customWidth="1"/>
    <col min="6" max="6" width="11.140625" customWidth="1"/>
    <col min="7" max="7" width="11.28515625" customWidth="1"/>
    <col min="257" max="257" width="13.140625" customWidth="1"/>
    <col min="258" max="258" width="12.28515625" customWidth="1"/>
    <col min="259" max="259" width="11.42578125" customWidth="1"/>
    <col min="260" max="260" width="11.28515625" customWidth="1"/>
    <col min="261" max="261" width="11.5703125" customWidth="1"/>
    <col min="262" max="262" width="11.140625" customWidth="1"/>
    <col min="263" max="263" width="11.28515625" customWidth="1"/>
    <col min="513" max="513" width="13.140625" customWidth="1"/>
    <col min="514" max="514" width="12.28515625" customWidth="1"/>
    <col min="515" max="515" width="11.42578125" customWidth="1"/>
    <col min="516" max="516" width="11.28515625" customWidth="1"/>
    <col min="517" max="517" width="11.5703125" customWidth="1"/>
    <col min="518" max="518" width="11.140625" customWidth="1"/>
    <col min="519" max="519" width="11.28515625" customWidth="1"/>
    <col min="769" max="769" width="13.140625" customWidth="1"/>
    <col min="770" max="770" width="12.28515625" customWidth="1"/>
    <col min="771" max="771" width="11.42578125" customWidth="1"/>
    <col min="772" max="772" width="11.28515625" customWidth="1"/>
    <col min="773" max="773" width="11.5703125" customWidth="1"/>
    <col min="774" max="774" width="11.140625" customWidth="1"/>
    <col min="775" max="775" width="11.28515625" customWidth="1"/>
    <col min="1025" max="1025" width="13.140625" customWidth="1"/>
    <col min="1026" max="1026" width="12.28515625" customWidth="1"/>
    <col min="1027" max="1027" width="11.42578125" customWidth="1"/>
    <col min="1028" max="1028" width="11.28515625" customWidth="1"/>
    <col min="1029" max="1029" width="11.5703125" customWidth="1"/>
    <col min="1030" max="1030" width="11.140625" customWidth="1"/>
    <col min="1031" max="1031" width="11.28515625" customWidth="1"/>
    <col min="1281" max="1281" width="13.140625" customWidth="1"/>
    <col min="1282" max="1282" width="12.28515625" customWidth="1"/>
    <col min="1283" max="1283" width="11.42578125" customWidth="1"/>
    <col min="1284" max="1284" width="11.28515625" customWidth="1"/>
    <col min="1285" max="1285" width="11.5703125" customWidth="1"/>
    <col min="1286" max="1286" width="11.140625" customWidth="1"/>
    <col min="1287" max="1287" width="11.28515625" customWidth="1"/>
    <col min="1537" max="1537" width="13.140625" customWidth="1"/>
    <col min="1538" max="1538" width="12.28515625" customWidth="1"/>
    <col min="1539" max="1539" width="11.42578125" customWidth="1"/>
    <col min="1540" max="1540" width="11.28515625" customWidth="1"/>
    <col min="1541" max="1541" width="11.5703125" customWidth="1"/>
    <col min="1542" max="1542" width="11.140625" customWidth="1"/>
    <col min="1543" max="1543" width="11.28515625" customWidth="1"/>
    <col min="1793" max="1793" width="13.140625" customWidth="1"/>
    <col min="1794" max="1794" width="12.28515625" customWidth="1"/>
    <col min="1795" max="1795" width="11.42578125" customWidth="1"/>
    <col min="1796" max="1796" width="11.28515625" customWidth="1"/>
    <col min="1797" max="1797" width="11.5703125" customWidth="1"/>
    <col min="1798" max="1798" width="11.140625" customWidth="1"/>
    <col min="1799" max="1799" width="11.28515625" customWidth="1"/>
    <col min="2049" max="2049" width="13.140625" customWidth="1"/>
    <col min="2050" max="2050" width="12.28515625" customWidth="1"/>
    <col min="2051" max="2051" width="11.42578125" customWidth="1"/>
    <col min="2052" max="2052" width="11.28515625" customWidth="1"/>
    <col min="2053" max="2053" width="11.5703125" customWidth="1"/>
    <col min="2054" max="2054" width="11.140625" customWidth="1"/>
    <col min="2055" max="2055" width="11.28515625" customWidth="1"/>
    <col min="2305" max="2305" width="13.140625" customWidth="1"/>
    <col min="2306" max="2306" width="12.28515625" customWidth="1"/>
    <col min="2307" max="2307" width="11.42578125" customWidth="1"/>
    <col min="2308" max="2308" width="11.28515625" customWidth="1"/>
    <col min="2309" max="2309" width="11.5703125" customWidth="1"/>
    <col min="2310" max="2310" width="11.140625" customWidth="1"/>
    <col min="2311" max="2311" width="11.28515625" customWidth="1"/>
    <col min="2561" max="2561" width="13.140625" customWidth="1"/>
    <col min="2562" max="2562" width="12.28515625" customWidth="1"/>
    <col min="2563" max="2563" width="11.42578125" customWidth="1"/>
    <col min="2564" max="2564" width="11.28515625" customWidth="1"/>
    <col min="2565" max="2565" width="11.5703125" customWidth="1"/>
    <col min="2566" max="2566" width="11.140625" customWidth="1"/>
    <col min="2567" max="2567" width="11.28515625" customWidth="1"/>
    <col min="2817" max="2817" width="13.140625" customWidth="1"/>
    <col min="2818" max="2818" width="12.28515625" customWidth="1"/>
    <col min="2819" max="2819" width="11.42578125" customWidth="1"/>
    <col min="2820" max="2820" width="11.28515625" customWidth="1"/>
    <col min="2821" max="2821" width="11.5703125" customWidth="1"/>
    <col min="2822" max="2822" width="11.140625" customWidth="1"/>
    <col min="2823" max="2823" width="11.28515625" customWidth="1"/>
    <col min="3073" max="3073" width="13.140625" customWidth="1"/>
    <col min="3074" max="3074" width="12.28515625" customWidth="1"/>
    <col min="3075" max="3075" width="11.42578125" customWidth="1"/>
    <col min="3076" max="3076" width="11.28515625" customWidth="1"/>
    <col min="3077" max="3077" width="11.5703125" customWidth="1"/>
    <col min="3078" max="3078" width="11.140625" customWidth="1"/>
    <col min="3079" max="3079" width="11.28515625" customWidth="1"/>
    <col min="3329" max="3329" width="13.140625" customWidth="1"/>
    <col min="3330" max="3330" width="12.28515625" customWidth="1"/>
    <col min="3331" max="3331" width="11.42578125" customWidth="1"/>
    <col min="3332" max="3332" width="11.28515625" customWidth="1"/>
    <col min="3333" max="3333" width="11.5703125" customWidth="1"/>
    <col min="3334" max="3334" width="11.140625" customWidth="1"/>
    <col min="3335" max="3335" width="11.28515625" customWidth="1"/>
    <col min="3585" max="3585" width="13.140625" customWidth="1"/>
    <col min="3586" max="3586" width="12.28515625" customWidth="1"/>
    <col min="3587" max="3587" width="11.42578125" customWidth="1"/>
    <col min="3588" max="3588" width="11.28515625" customWidth="1"/>
    <col min="3589" max="3589" width="11.5703125" customWidth="1"/>
    <col min="3590" max="3590" width="11.140625" customWidth="1"/>
    <col min="3591" max="3591" width="11.28515625" customWidth="1"/>
    <col min="3841" max="3841" width="13.140625" customWidth="1"/>
    <col min="3842" max="3842" width="12.28515625" customWidth="1"/>
    <col min="3843" max="3843" width="11.42578125" customWidth="1"/>
    <col min="3844" max="3844" width="11.28515625" customWidth="1"/>
    <col min="3845" max="3845" width="11.5703125" customWidth="1"/>
    <col min="3846" max="3846" width="11.140625" customWidth="1"/>
    <col min="3847" max="3847" width="11.28515625" customWidth="1"/>
    <col min="4097" max="4097" width="13.140625" customWidth="1"/>
    <col min="4098" max="4098" width="12.28515625" customWidth="1"/>
    <col min="4099" max="4099" width="11.42578125" customWidth="1"/>
    <col min="4100" max="4100" width="11.28515625" customWidth="1"/>
    <col min="4101" max="4101" width="11.5703125" customWidth="1"/>
    <col min="4102" max="4102" width="11.140625" customWidth="1"/>
    <col min="4103" max="4103" width="11.28515625" customWidth="1"/>
    <col min="4353" max="4353" width="13.140625" customWidth="1"/>
    <col min="4354" max="4354" width="12.28515625" customWidth="1"/>
    <col min="4355" max="4355" width="11.42578125" customWidth="1"/>
    <col min="4356" max="4356" width="11.28515625" customWidth="1"/>
    <col min="4357" max="4357" width="11.5703125" customWidth="1"/>
    <col min="4358" max="4358" width="11.140625" customWidth="1"/>
    <col min="4359" max="4359" width="11.28515625" customWidth="1"/>
    <col min="4609" max="4609" width="13.140625" customWidth="1"/>
    <col min="4610" max="4610" width="12.28515625" customWidth="1"/>
    <col min="4611" max="4611" width="11.42578125" customWidth="1"/>
    <col min="4612" max="4612" width="11.28515625" customWidth="1"/>
    <col min="4613" max="4613" width="11.5703125" customWidth="1"/>
    <col min="4614" max="4614" width="11.140625" customWidth="1"/>
    <col min="4615" max="4615" width="11.28515625" customWidth="1"/>
    <col min="4865" max="4865" width="13.140625" customWidth="1"/>
    <col min="4866" max="4866" width="12.28515625" customWidth="1"/>
    <col min="4867" max="4867" width="11.42578125" customWidth="1"/>
    <col min="4868" max="4868" width="11.28515625" customWidth="1"/>
    <col min="4869" max="4869" width="11.5703125" customWidth="1"/>
    <col min="4870" max="4870" width="11.140625" customWidth="1"/>
    <col min="4871" max="4871" width="11.28515625" customWidth="1"/>
    <col min="5121" max="5121" width="13.140625" customWidth="1"/>
    <col min="5122" max="5122" width="12.28515625" customWidth="1"/>
    <col min="5123" max="5123" width="11.42578125" customWidth="1"/>
    <col min="5124" max="5124" width="11.28515625" customWidth="1"/>
    <col min="5125" max="5125" width="11.5703125" customWidth="1"/>
    <col min="5126" max="5126" width="11.140625" customWidth="1"/>
    <col min="5127" max="5127" width="11.28515625" customWidth="1"/>
    <col min="5377" max="5377" width="13.140625" customWidth="1"/>
    <col min="5378" max="5378" width="12.28515625" customWidth="1"/>
    <col min="5379" max="5379" width="11.42578125" customWidth="1"/>
    <col min="5380" max="5380" width="11.28515625" customWidth="1"/>
    <col min="5381" max="5381" width="11.5703125" customWidth="1"/>
    <col min="5382" max="5382" width="11.140625" customWidth="1"/>
    <col min="5383" max="5383" width="11.28515625" customWidth="1"/>
    <col min="5633" max="5633" width="13.140625" customWidth="1"/>
    <col min="5634" max="5634" width="12.28515625" customWidth="1"/>
    <col min="5635" max="5635" width="11.42578125" customWidth="1"/>
    <col min="5636" max="5636" width="11.28515625" customWidth="1"/>
    <col min="5637" max="5637" width="11.5703125" customWidth="1"/>
    <col min="5638" max="5638" width="11.140625" customWidth="1"/>
    <col min="5639" max="5639" width="11.28515625" customWidth="1"/>
    <col min="5889" max="5889" width="13.140625" customWidth="1"/>
    <col min="5890" max="5890" width="12.28515625" customWidth="1"/>
    <col min="5891" max="5891" width="11.42578125" customWidth="1"/>
    <col min="5892" max="5892" width="11.28515625" customWidth="1"/>
    <col min="5893" max="5893" width="11.5703125" customWidth="1"/>
    <col min="5894" max="5894" width="11.140625" customWidth="1"/>
    <col min="5895" max="5895" width="11.28515625" customWidth="1"/>
    <col min="6145" max="6145" width="13.140625" customWidth="1"/>
    <col min="6146" max="6146" width="12.28515625" customWidth="1"/>
    <col min="6147" max="6147" width="11.42578125" customWidth="1"/>
    <col min="6148" max="6148" width="11.28515625" customWidth="1"/>
    <col min="6149" max="6149" width="11.5703125" customWidth="1"/>
    <col min="6150" max="6150" width="11.140625" customWidth="1"/>
    <col min="6151" max="6151" width="11.28515625" customWidth="1"/>
    <col min="6401" max="6401" width="13.140625" customWidth="1"/>
    <col min="6402" max="6402" width="12.28515625" customWidth="1"/>
    <col min="6403" max="6403" width="11.42578125" customWidth="1"/>
    <col min="6404" max="6404" width="11.28515625" customWidth="1"/>
    <col min="6405" max="6405" width="11.5703125" customWidth="1"/>
    <col min="6406" max="6406" width="11.140625" customWidth="1"/>
    <col min="6407" max="6407" width="11.28515625" customWidth="1"/>
    <col min="6657" max="6657" width="13.140625" customWidth="1"/>
    <col min="6658" max="6658" width="12.28515625" customWidth="1"/>
    <col min="6659" max="6659" width="11.42578125" customWidth="1"/>
    <col min="6660" max="6660" width="11.28515625" customWidth="1"/>
    <col min="6661" max="6661" width="11.5703125" customWidth="1"/>
    <col min="6662" max="6662" width="11.140625" customWidth="1"/>
    <col min="6663" max="6663" width="11.28515625" customWidth="1"/>
    <col min="6913" max="6913" width="13.140625" customWidth="1"/>
    <col min="6914" max="6914" width="12.28515625" customWidth="1"/>
    <col min="6915" max="6915" width="11.42578125" customWidth="1"/>
    <col min="6916" max="6916" width="11.28515625" customWidth="1"/>
    <col min="6917" max="6917" width="11.5703125" customWidth="1"/>
    <col min="6918" max="6918" width="11.140625" customWidth="1"/>
    <col min="6919" max="6919" width="11.28515625" customWidth="1"/>
    <col min="7169" max="7169" width="13.140625" customWidth="1"/>
    <col min="7170" max="7170" width="12.28515625" customWidth="1"/>
    <col min="7171" max="7171" width="11.42578125" customWidth="1"/>
    <col min="7172" max="7172" width="11.28515625" customWidth="1"/>
    <col min="7173" max="7173" width="11.5703125" customWidth="1"/>
    <col min="7174" max="7174" width="11.140625" customWidth="1"/>
    <col min="7175" max="7175" width="11.28515625" customWidth="1"/>
    <col min="7425" max="7425" width="13.140625" customWidth="1"/>
    <col min="7426" max="7426" width="12.28515625" customWidth="1"/>
    <col min="7427" max="7427" width="11.42578125" customWidth="1"/>
    <col min="7428" max="7428" width="11.28515625" customWidth="1"/>
    <col min="7429" max="7429" width="11.5703125" customWidth="1"/>
    <col min="7430" max="7430" width="11.140625" customWidth="1"/>
    <col min="7431" max="7431" width="11.28515625" customWidth="1"/>
    <col min="7681" max="7681" width="13.140625" customWidth="1"/>
    <col min="7682" max="7682" width="12.28515625" customWidth="1"/>
    <col min="7683" max="7683" width="11.42578125" customWidth="1"/>
    <col min="7684" max="7684" width="11.28515625" customWidth="1"/>
    <col min="7685" max="7685" width="11.5703125" customWidth="1"/>
    <col min="7686" max="7686" width="11.140625" customWidth="1"/>
    <col min="7687" max="7687" width="11.28515625" customWidth="1"/>
    <col min="7937" max="7937" width="13.140625" customWidth="1"/>
    <col min="7938" max="7938" width="12.28515625" customWidth="1"/>
    <col min="7939" max="7939" width="11.42578125" customWidth="1"/>
    <col min="7940" max="7940" width="11.28515625" customWidth="1"/>
    <col min="7941" max="7941" width="11.5703125" customWidth="1"/>
    <col min="7942" max="7942" width="11.140625" customWidth="1"/>
    <col min="7943" max="7943" width="11.28515625" customWidth="1"/>
    <col min="8193" max="8193" width="13.140625" customWidth="1"/>
    <col min="8194" max="8194" width="12.28515625" customWidth="1"/>
    <col min="8195" max="8195" width="11.42578125" customWidth="1"/>
    <col min="8196" max="8196" width="11.28515625" customWidth="1"/>
    <col min="8197" max="8197" width="11.5703125" customWidth="1"/>
    <col min="8198" max="8198" width="11.140625" customWidth="1"/>
    <col min="8199" max="8199" width="11.28515625" customWidth="1"/>
    <col min="8449" max="8449" width="13.140625" customWidth="1"/>
    <col min="8450" max="8450" width="12.28515625" customWidth="1"/>
    <col min="8451" max="8451" width="11.42578125" customWidth="1"/>
    <col min="8452" max="8452" width="11.28515625" customWidth="1"/>
    <col min="8453" max="8453" width="11.5703125" customWidth="1"/>
    <col min="8454" max="8454" width="11.140625" customWidth="1"/>
    <col min="8455" max="8455" width="11.28515625" customWidth="1"/>
    <col min="8705" max="8705" width="13.140625" customWidth="1"/>
    <col min="8706" max="8706" width="12.28515625" customWidth="1"/>
    <col min="8707" max="8707" width="11.42578125" customWidth="1"/>
    <col min="8708" max="8708" width="11.28515625" customWidth="1"/>
    <col min="8709" max="8709" width="11.5703125" customWidth="1"/>
    <col min="8710" max="8710" width="11.140625" customWidth="1"/>
    <col min="8711" max="8711" width="11.28515625" customWidth="1"/>
    <col min="8961" max="8961" width="13.140625" customWidth="1"/>
    <col min="8962" max="8962" width="12.28515625" customWidth="1"/>
    <col min="8963" max="8963" width="11.42578125" customWidth="1"/>
    <col min="8964" max="8964" width="11.28515625" customWidth="1"/>
    <col min="8965" max="8965" width="11.5703125" customWidth="1"/>
    <col min="8966" max="8966" width="11.140625" customWidth="1"/>
    <col min="8967" max="8967" width="11.28515625" customWidth="1"/>
    <col min="9217" max="9217" width="13.140625" customWidth="1"/>
    <col min="9218" max="9218" width="12.28515625" customWidth="1"/>
    <col min="9219" max="9219" width="11.42578125" customWidth="1"/>
    <col min="9220" max="9220" width="11.28515625" customWidth="1"/>
    <col min="9221" max="9221" width="11.5703125" customWidth="1"/>
    <col min="9222" max="9222" width="11.140625" customWidth="1"/>
    <col min="9223" max="9223" width="11.28515625" customWidth="1"/>
    <col min="9473" max="9473" width="13.140625" customWidth="1"/>
    <col min="9474" max="9474" width="12.28515625" customWidth="1"/>
    <col min="9475" max="9475" width="11.42578125" customWidth="1"/>
    <col min="9476" max="9476" width="11.28515625" customWidth="1"/>
    <col min="9477" max="9477" width="11.5703125" customWidth="1"/>
    <col min="9478" max="9478" width="11.140625" customWidth="1"/>
    <col min="9479" max="9479" width="11.28515625" customWidth="1"/>
    <col min="9729" max="9729" width="13.140625" customWidth="1"/>
    <col min="9730" max="9730" width="12.28515625" customWidth="1"/>
    <col min="9731" max="9731" width="11.42578125" customWidth="1"/>
    <col min="9732" max="9732" width="11.28515625" customWidth="1"/>
    <col min="9733" max="9733" width="11.5703125" customWidth="1"/>
    <col min="9734" max="9734" width="11.140625" customWidth="1"/>
    <col min="9735" max="9735" width="11.28515625" customWidth="1"/>
    <col min="9985" max="9985" width="13.140625" customWidth="1"/>
    <col min="9986" max="9986" width="12.28515625" customWidth="1"/>
    <col min="9987" max="9987" width="11.42578125" customWidth="1"/>
    <col min="9988" max="9988" width="11.28515625" customWidth="1"/>
    <col min="9989" max="9989" width="11.5703125" customWidth="1"/>
    <col min="9990" max="9990" width="11.140625" customWidth="1"/>
    <col min="9991" max="9991" width="11.28515625" customWidth="1"/>
    <col min="10241" max="10241" width="13.140625" customWidth="1"/>
    <col min="10242" max="10242" width="12.28515625" customWidth="1"/>
    <col min="10243" max="10243" width="11.42578125" customWidth="1"/>
    <col min="10244" max="10244" width="11.28515625" customWidth="1"/>
    <col min="10245" max="10245" width="11.5703125" customWidth="1"/>
    <col min="10246" max="10246" width="11.140625" customWidth="1"/>
    <col min="10247" max="10247" width="11.28515625" customWidth="1"/>
    <col min="10497" max="10497" width="13.140625" customWidth="1"/>
    <col min="10498" max="10498" width="12.28515625" customWidth="1"/>
    <col min="10499" max="10499" width="11.42578125" customWidth="1"/>
    <col min="10500" max="10500" width="11.28515625" customWidth="1"/>
    <col min="10501" max="10501" width="11.5703125" customWidth="1"/>
    <col min="10502" max="10502" width="11.140625" customWidth="1"/>
    <col min="10503" max="10503" width="11.28515625" customWidth="1"/>
    <col min="10753" max="10753" width="13.140625" customWidth="1"/>
    <col min="10754" max="10754" width="12.28515625" customWidth="1"/>
    <col min="10755" max="10755" width="11.42578125" customWidth="1"/>
    <col min="10756" max="10756" width="11.28515625" customWidth="1"/>
    <col min="10757" max="10757" width="11.5703125" customWidth="1"/>
    <col min="10758" max="10758" width="11.140625" customWidth="1"/>
    <col min="10759" max="10759" width="11.28515625" customWidth="1"/>
    <col min="11009" max="11009" width="13.140625" customWidth="1"/>
    <col min="11010" max="11010" width="12.28515625" customWidth="1"/>
    <col min="11011" max="11011" width="11.42578125" customWidth="1"/>
    <col min="11012" max="11012" width="11.28515625" customWidth="1"/>
    <col min="11013" max="11013" width="11.5703125" customWidth="1"/>
    <col min="11014" max="11014" width="11.140625" customWidth="1"/>
    <col min="11015" max="11015" width="11.28515625" customWidth="1"/>
    <col min="11265" max="11265" width="13.140625" customWidth="1"/>
    <col min="11266" max="11266" width="12.28515625" customWidth="1"/>
    <col min="11267" max="11267" width="11.42578125" customWidth="1"/>
    <col min="11268" max="11268" width="11.28515625" customWidth="1"/>
    <col min="11269" max="11269" width="11.5703125" customWidth="1"/>
    <col min="11270" max="11270" width="11.140625" customWidth="1"/>
    <col min="11271" max="11271" width="11.28515625" customWidth="1"/>
    <col min="11521" max="11521" width="13.140625" customWidth="1"/>
    <col min="11522" max="11522" width="12.28515625" customWidth="1"/>
    <col min="11523" max="11523" width="11.42578125" customWidth="1"/>
    <col min="11524" max="11524" width="11.28515625" customWidth="1"/>
    <col min="11525" max="11525" width="11.5703125" customWidth="1"/>
    <col min="11526" max="11526" width="11.140625" customWidth="1"/>
    <col min="11527" max="11527" width="11.28515625" customWidth="1"/>
    <col min="11777" max="11777" width="13.140625" customWidth="1"/>
    <col min="11778" max="11778" width="12.28515625" customWidth="1"/>
    <col min="11779" max="11779" width="11.42578125" customWidth="1"/>
    <col min="11780" max="11780" width="11.28515625" customWidth="1"/>
    <col min="11781" max="11781" width="11.5703125" customWidth="1"/>
    <col min="11782" max="11782" width="11.140625" customWidth="1"/>
    <col min="11783" max="11783" width="11.28515625" customWidth="1"/>
    <col min="12033" max="12033" width="13.140625" customWidth="1"/>
    <col min="12034" max="12034" width="12.28515625" customWidth="1"/>
    <col min="12035" max="12035" width="11.42578125" customWidth="1"/>
    <col min="12036" max="12036" width="11.28515625" customWidth="1"/>
    <col min="12037" max="12037" width="11.5703125" customWidth="1"/>
    <col min="12038" max="12038" width="11.140625" customWidth="1"/>
    <col min="12039" max="12039" width="11.28515625" customWidth="1"/>
    <col min="12289" max="12289" width="13.140625" customWidth="1"/>
    <col min="12290" max="12290" width="12.28515625" customWidth="1"/>
    <col min="12291" max="12291" width="11.42578125" customWidth="1"/>
    <col min="12292" max="12292" width="11.28515625" customWidth="1"/>
    <col min="12293" max="12293" width="11.5703125" customWidth="1"/>
    <col min="12294" max="12294" width="11.140625" customWidth="1"/>
    <col min="12295" max="12295" width="11.28515625" customWidth="1"/>
    <col min="12545" max="12545" width="13.140625" customWidth="1"/>
    <col min="12546" max="12546" width="12.28515625" customWidth="1"/>
    <col min="12547" max="12547" width="11.42578125" customWidth="1"/>
    <col min="12548" max="12548" width="11.28515625" customWidth="1"/>
    <col min="12549" max="12549" width="11.5703125" customWidth="1"/>
    <col min="12550" max="12550" width="11.140625" customWidth="1"/>
    <col min="12551" max="12551" width="11.28515625" customWidth="1"/>
    <col min="12801" max="12801" width="13.140625" customWidth="1"/>
    <col min="12802" max="12802" width="12.28515625" customWidth="1"/>
    <col min="12803" max="12803" width="11.42578125" customWidth="1"/>
    <col min="12804" max="12804" width="11.28515625" customWidth="1"/>
    <col min="12805" max="12805" width="11.5703125" customWidth="1"/>
    <col min="12806" max="12806" width="11.140625" customWidth="1"/>
    <col min="12807" max="12807" width="11.28515625" customWidth="1"/>
    <col min="13057" max="13057" width="13.140625" customWidth="1"/>
    <col min="13058" max="13058" width="12.28515625" customWidth="1"/>
    <col min="13059" max="13059" width="11.42578125" customWidth="1"/>
    <col min="13060" max="13060" width="11.28515625" customWidth="1"/>
    <col min="13061" max="13061" width="11.5703125" customWidth="1"/>
    <col min="13062" max="13062" width="11.140625" customWidth="1"/>
    <col min="13063" max="13063" width="11.28515625" customWidth="1"/>
    <col min="13313" max="13313" width="13.140625" customWidth="1"/>
    <col min="13314" max="13314" width="12.28515625" customWidth="1"/>
    <col min="13315" max="13315" width="11.42578125" customWidth="1"/>
    <col min="13316" max="13316" width="11.28515625" customWidth="1"/>
    <col min="13317" max="13317" width="11.5703125" customWidth="1"/>
    <col min="13318" max="13318" width="11.140625" customWidth="1"/>
    <col min="13319" max="13319" width="11.28515625" customWidth="1"/>
    <col min="13569" max="13569" width="13.140625" customWidth="1"/>
    <col min="13570" max="13570" width="12.28515625" customWidth="1"/>
    <col min="13571" max="13571" width="11.42578125" customWidth="1"/>
    <col min="13572" max="13572" width="11.28515625" customWidth="1"/>
    <col min="13573" max="13573" width="11.5703125" customWidth="1"/>
    <col min="13574" max="13574" width="11.140625" customWidth="1"/>
    <col min="13575" max="13575" width="11.28515625" customWidth="1"/>
    <col min="13825" max="13825" width="13.140625" customWidth="1"/>
    <col min="13826" max="13826" width="12.28515625" customWidth="1"/>
    <col min="13827" max="13827" width="11.42578125" customWidth="1"/>
    <col min="13828" max="13828" width="11.28515625" customWidth="1"/>
    <col min="13829" max="13829" width="11.5703125" customWidth="1"/>
    <col min="13830" max="13830" width="11.140625" customWidth="1"/>
    <col min="13831" max="13831" width="11.28515625" customWidth="1"/>
    <col min="14081" max="14081" width="13.140625" customWidth="1"/>
    <col min="14082" max="14082" width="12.28515625" customWidth="1"/>
    <col min="14083" max="14083" width="11.42578125" customWidth="1"/>
    <col min="14084" max="14084" width="11.28515625" customWidth="1"/>
    <col min="14085" max="14085" width="11.5703125" customWidth="1"/>
    <col min="14086" max="14086" width="11.140625" customWidth="1"/>
    <col min="14087" max="14087" width="11.28515625" customWidth="1"/>
    <col min="14337" max="14337" width="13.140625" customWidth="1"/>
    <col min="14338" max="14338" width="12.28515625" customWidth="1"/>
    <col min="14339" max="14339" width="11.42578125" customWidth="1"/>
    <col min="14340" max="14340" width="11.28515625" customWidth="1"/>
    <col min="14341" max="14341" width="11.5703125" customWidth="1"/>
    <col min="14342" max="14342" width="11.140625" customWidth="1"/>
    <col min="14343" max="14343" width="11.28515625" customWidth="1"/>
    <col min="14593" max="14593" width="13.140625" customWidth="1"/>
    <col min="14594" max="14594" width="12.28515625" customWidth="1"/>
    <col min="14595" max="14595" width="11.42578125" customWidth="1"/>
    <col min="14596" max="14596" width="11.28515625" customWidth="1"/>
    <col min="14597" max="14597" width="11.5703125" customWidth="1"/>
    <col min="14598" max="14598" width="11.140625" customWidth="1"/>
    <col min="14599" max="14599" width="11.28515625" customWidth="1"/>
    <col min="14849" max="14849" width="13.140625" customWidth="1"/>
    <col min="14850" max="14850" width="12.28515625" customWidth="1"/>
    <col min="14851" max="14851" width="11.42578125" customWidth="1"/>
    <col min="14852" max="14852" width="11.28515625" customWidth="1"/>
    <col min="14853" max="14853" width="11.5703125" customWidth="1"/>
    <col min="14854" max="14854" width="11.140625" customWidth="1"/>
    <col min="14855" max="14855" width="11.28515625" customWidth="1"/>
    <col min="15105" max="15105" width="13.140625" customWidth="1"/>
    <col min="15106" max="15106" width="12.28515625" customWidth="1"/>
    <col min="15107" max="15107" width="11.42578125" customWidth="1"/>
    <col min="15108" max="15108" width="11.28515625" customWidth="1"/>
    <col min="15109" max="15109" width="11.5703125" customWidth="1"/>
    <col min="15110" max="15110" width="11.140625" customWidth="1"/>
    <col min="15111" max="15111" width="11.28515625" customWidth="1"/>
    <col min="15361" max="15361" width="13.140625" customWidth="1"/>
    <col min="15362" max="15362" width="12.28515625" customWidth="1"/>
    <col min="15363" max="15363" width="11.42578125" customWidth="1"/>
    <col min="15364" max="15364" width="11.28515625" customWidth="1"/>
    <col min="15365" max="15365" width="11.5703125" customWidth="1"/>
    <col min="15366" max="15366" width="11.140625" customWidth="1"/>
    <col min="15367" max="15367" width="11.28515625" customWidth="1"/>
    <col min="15617" max="15617" width="13.140625" customWidth="1"/>
    <col min="15618" max="15618" width="12.28515625" customWidth="1"/>
    <col min="15619" max="15619" width="11.42578125" customWidth="1"/>
    <col min="15620" max="15620" width="11.28515625" customWidth="1"/>
    <col min="15621" max="15621" width="11.5703125" customWidth="1"/>
    <col min="15622" max="15622" width="11.140625" customWidth="1"/>
    <col min="15623" max="15623" width="11.28515625" customWidth="1"/>
    <col min="15873" max="15873" width="13.140625" customWidth="1"/>
    <col min="15874" max="15874" width="12.28515625" customWidth="1"/>
    <col min="15875" max="15875" width="11.42578125" customWidth="1"/>
    <col min="15876" max="15876" width="11.28515625" customWidth="1"/>
    <col min="15877" max="15877" width="11.5703125" customWidth="1"/>
    <col min="15878" max="15878" width="11.140625" customWidth="1"/>
    <col min="15879" max="15879" width="11.28515625" customWidth="1"/>
    <col min="16129" max="16129" width="13.140625" customWidth="1"/>
    <col min="16130" max="16130" width="12.28515625" customWidth="1"/>
    <col min="16131" max="16131" width="11.42578125" customWidth="1"/>
    <col min="16132" max="16132" width="11.28515625" customWidth="1"/>
    <col min="16133" max="16133" width="11.5703125" customWidth="1"/>
    <col min="16134" max="16134" width="11.140625" customWidth="1"/>
    <col min="16135" max="16135" width="11.28515625" customWidth="1"/>
  </cols>
  <sheetData>
    <row r="1" spans="1:7">
      <c r="A1" s="167" t="str">
        <f>'[1]By floor &amp; designation'!A1</f>
        <v>PROJECT NAME:</v>
      </c>
    </row>
    <row r="2" spans="1:7">
      <c r="A2" s="167" t="str">
        <f>'[1]By floor &amp; designation'!A2</f>
        <v>ADDRESS:</v>
      </c>
    </row>
    <row r="3" spans="1:7">
      <c r="A3" s="168" t="str">
        <f>'[1]By floor &amp; designation'!A3</f>
        <v>DATE:</v>
      </c>
    </row>
    <row r="4" spans="1:7" ht="13.5" thickBot="1">
      <c r="A4" s="168"/>
    </row>
    <row r="5" spans="1:7" ht="15.75" thickBot="1">
      <c r="A5" s="322" t="s">
        <v>98</v>
      </c>
      <c r="B5" s="323"/>
      <c r="C5" s="323"/>
      <c r="D5" s="323"/>
      <c r="E5" s="323"/>
      <c r="F5" s="323"/>
      <c r="G5" s="324"/>
    </row>
    <row r="6" spans="1:7">
      <c r="A6" s="169"/>
    </row>
    <row r="7" spans="1:7" ht="13.5" thickBot="1">
      <c r="A7" s="22" t="s">
        <v>99</v>
      </c>
    </row>
    <row r="8" spans="1:7" ht="39" thickBot="1">
      <c r="A8" s="170" t="s">
        <v>11</v>
      </c>
      <c r="B8" s="170" t="s">
        <v>10</v>
      </c>
      <c r="C8" s="171" t="s">
        <v>100</v>
      </c>
      <c r="D8" s="171" t="s">
        <v>101</v>
      </c>
      <c r="E8" s="171" t="s">
        <v>102</v>
      </c>
      <c r="F8" s="171" t="s">
        <v>103</v>
      </c>
      <c r="G8" s="172" t="s">
        <v>104</v>
      </c>
    </row>
    <row r="9" spans="1:7">
      <c r="A9" s="173"/>
      <c r="B9" s="173"/>
      <c r="C9" s="174">
        <f t="shared" ref="C9:C35" si="0">SUM(D9:F9)</f>
        <v>0</v>
      </c>
      <c r="D9" s="175"/>
      <c r="E9" s="176"/>
      <c r="F9" s="177"/>
      <c r="G9" s="178" t="e">
        <f t="shared" ref="G9:G35" si="1">D9/(C9)</f>
        <v>#DIV/0!</v>
      </c>
    </row>
    <row r="10" spans="1:7">
      <c r="A10" s="179"/>
      <c r="B10" s="179"/>
      <c r="C10" s="174">
        <f t="shared" si="0"/>
        <v>0</v>
      </c>
      <c r="D10" s="177"/>
      <c r="E10" s="162"/>
      <c r="F10" s="177"/>
      <c r="G10" s="178" t="e">
        <f t="shared" si="1"/>
        <v>#DIV/0!</v>
      </c>
    </row>
    <row r="11" spans="1:7">
      <c r="A11" s="179"/>
      <c r="B11" s="179"/>
      <c r="C11" s="174">
        <f t="shared" si="0"/>
        <v>0</v>
      </c>
      <c r="D11" s="177"/>
      <c r="E11" s="162"/>
      <c r="F11" s="177"/>
      <c r="G11" s="178" t="e">
        <f t="shared" si="1"/>
        <v>#DIV/0!</v>
      </c>
    </row>
    <row r="12" spans="1:7">
      <c r="A12" s="179"/>
      <c r="B12" s="179"/>
      <c r="C12" s="174">
        <f t="shared" si="0"/>
        <v>0</v>
      </c>
      <c r="D12" s="177"/>
      <c r="E12" s="162"/>
      <c r="F12" s="177"/>
      <c r="G12" s="178" t="e">
        <f t="shared" si="1"/>
        <v>#DIV/0!</v>
      </c>
    </row>
    <row r="13" spans="1:7">
      <c r="A13" s="179"/>
      <c r="B13" s="179"/>
      <c r="C13" s="174">
        <f t="shared" si="0"/>
        <v>0</v>
      </c>
      <c r="D13" s="177"/>
      <c r="E13" s="162"/>
      <c r="F13" s="177"/>
      <c r="G13" s="178" t="e">
        <f t="shared" si="1"/>
        <v>#DIV/0!</v>
      </c>
    </row>
    <row r="14" spans="1:7">
      <c r="A14" s="179"/>
      <c r="B14" s="179"/>
      <c r="C14" s="174">
        <f t="shared" si="0"/>
        <v>0</v>
      </c>
      <c r="D14" s="177"/>
      <c r="E14" s="162"/>
      <c r="F14" s="177"/>
      <c r="G14" s="178" t="e">
        <f t="shared" si="1"/>
        <v>#DIV/0!</v>
      </c>
    </row>
    <row r="15" spans="1:7">
      <c r="A15" s="179"/>
      <c r="B15" s="179"/>
      <c r="C15" s="174">
        <f t="shared" si="0"/>
        <v>0</v>
      </c>
      <c r="D15" s="177"/>
      <c r="E15" s="162"/>
      <c r="F15" s="177"/>
      <c r="G15" s="178" t="e">
        <f t="shared" si="1"/>
        <v>#DIV/0!</v>
      </c>
    </row>
    <row r="16" spans="1:7">
      <c r="A16" s="179"/>
      <c r="B16" s="179"/>
      <c r="C16" s="174">
        <f t="shared" si="0"/>
        <v>0</v>
      </c>
      <c r="D16" s="177"/>
      <c r="E16" s="162"/>
      <c r="F16" s="177"/>
      <c r="G16" s="178" t="e">
        <f t="shared" si="1"/>
        <v>#DIV/0!</v>
      </c>
    </row>
    <row r="17" spans="1:7">
      <c r="A17" s="179"/>
      <c r="B17" s="179"/>
      <c r="C17" s="174">
        <f t="shared" si="0"/>
        <v>0</v>
      </c>
      <c r="D17" s="177"/>
      <c r="E17" s="162"/>
      <c r="F17" s="177"/>
      <c r="G17" s="178" t="e">
        <f t="shared" si="1"/>
        <v>#DIV/0!</v>
      </c>
    </row>
    <row r="18" spans="1:7">
      <c r="A18" s="179"/>
      <c r="B18" s="179"/>
      <c r="C18" s="174">
        <f t="shared" si="0"/>
        <v>0</v>
      </c>
      <c r="D18" s="177"/>
      <c r="E18" s="162"/>
      <c r="F18" s="177"/>
      <c r="G18" s="178" t="e">
        <f t="shared" si="1"/>
        <v>#DIV/0!</v>
      </c>
    </row>
    <row r="19" spans="1:7">
      <c r="A19" s="179"/>
      <c r="B19" s="179"/>
      <c r="C19" s="174">
        <f t="shared" si="0"/>
        <v>0</v>
      </c>
      <c r="D19" s="177"/>
      <c r="E19" s="162"/>
      <c r="F19" s="177"/>
      <c r="G19" s="178" t="e">
        <f t="shared" si="1"/>
        <v>#DIV/0!</v>
      </c>
    </row>
    <row r="20" spans="1:7">
      <c r="A20" s="179"/>
      <c r="B20" s="179"/>
      <c r="C20" s="174">
        <f t="shared" si="0"/>
        <v>0</v>
      </c>
      <c r="D20" s="177"/>
      <c r="E20" s="162"/>
      <c r="F20" s="177"/>
      <c r="G20" s="178" t="e">
        <f t="shared" si="1"/>
        <v>#DIV/0!</v>
      </c>
    </row>
    <row r="21" spans="1:7">
      <c r="A21" s="179"/>
      <c r="B21" s="179"/>
      <c r="C21" s="174">
        <f t="shared" si="0"/>
        <v>0</v>
      </c>
      <c r="D21" s="177"/>
      <c r="E21" s="162"/>
      <c r="F21" s="177"/>
      <c r="G21" s="178" t="e">
        <f t="shared" si="1"/>
        <v>#DIV/0!</v>
      </c>
    </row>
    <row r="22" spans="1:7">
      <c r="A22" s="179"/>
      <c r="B22" s="179"/>
      <c r="C22" s="174">
        <f t="shared" si="0"/>
        <v>0</v>
      </c>
      <c r="D22" s="177"/>
      <c r="E22" s="162"/>
      <c r="F22" s="177"/>
      <c r="G22" s="178" t="e">
        <f t="shared" si="1"/>
        <v>#DIV/0!</v>
      </c>
    </row>
    <row r="23" spans="1:7">
      <c r="A23" s="179"/>
      <c r="B23" s="179"/>
      <c r="C23" s="174">
        <f t="shared" si="0"/>
        <v>0</v>
      </c>
      <c r="D23" s="177"/>
      <c r="E23" s="162"/>
      <c r="F23" s="177"/>
      <c r="G23" s="178" t="e">
        <f t="shared" si="1"/>
        <v>#DIV/0!</v>
      </c>
    </row>
    <row r="24" spans="1:7">
      <c r="A24" s="179"/>
      <c r="B24" s="179"/>
      <c r="C24" s="174">
        <f t="shared" si="0"/>
        <v>0</v>
      </c>
      <c r="D24" s="177"/>
      <c r="E24" s="162"/>
      <c r="F24" s="177"/>
      <c r="G24" s="178" t="e">
        <f t="shared" si="1"/>
        <v>#DIV/0!</v>
      </c>
    </row>
    <row r="25" spans="1:7">
      <c r="A25" s="179"/>
      <c r="B25" s="179"/>
      <c r="C25" s="174">
        <f t="shared" si="0"/>
        <v>0</v>
      </c>
      <c r="D25" s="177"/>
      <c r="E25" s="162"/>
      <c r="F25" s="177"/>
      <c r="G25" s="178" t="e">
        <f t="shared" si="1"/>
        <v>#DIV/0!</v>
      </c>
    </row>
    <row r="26" spans="1:7">
      <c r="A26" s="179"/>
      <c r="B26" s="179"/>
      <c r="C26" s="174">
        <f t="shared" si="0"/>
        <v>0</v>
      </c>
      <c r="D26" s="177"/>
      <c r="E26" s="162"/>
      <c r="F26" s="177"/>
      <c r="G26" s="178" t="e">
        <f t="shared" si="1"/>
        <v>#DIV/0!</v>
      </c>
    </row>
    <row r="27" spans="1:7">
      <c r="A27" s="179"/>
      <c r="B27" s="179"/>
      <c r="C27" s="174">
        <f t="shared" si="0"/>
        <v>0</v>
      </c>
      <c r="D27" s="177"/>
      <c r="E27" s="162"/>
      <c r="F27" s="177"/>
      <c r="G27" s="178" t="e">
        <f t="shared" si="1"/>
        <v>#DIV/0!</v>
      </c>
    </row>
    <row r="28" spans="1:7">
      <c r="A28" s="179"/>
      <c r="B28" s="179"/>
      <c r="C28" s="174">
        <f t="shared" si="0"/>
        <v>0</v>
      </c>
      <c r="D28" s="177"/>
      <c r="E28" s="162"/>
      <c r="F28" s="177"/>
      <c r="G28" s="178" t="e">
        <f t="shared" si="1"/>
        <v>#DIV/0!</v>
      </c>
    </row>
    <row r="29" spans="1:7">
      <c r="A29" s="179"/>
      <c r="B29" s="179"/>
      <c r="C29" s="174">
        <f t="shared" si="0"/>
        <v>0</v>
      </c>
      <c r="D29" s="177"/>
      <c r="E29" s="162"/>
      <c r="F29" s="177"/>
      <c r="G29" s="178" t="e">
        <f t="shared" si="1"/>
        <v>#DIV/0!</v>
      </c>
    </row>
    <row r="30" spans="1:7">
      <c r="A30" s="179"/>
      <c r="B30" s="179"/>
      <c r="C30" s="174">
        <f t="shared" si="0"/>
        <v>0</v>
      </c>
      <c r="D30" s="177"/>
      <c r="E30" s="162"/>
      <c r="F30" s="177"/>
      <c r="G30" s="178" t="e">
        <f t="shared" si="1"/>
        <v>#DIV/0!</v>
      </c>
    </row>
    <row r="31" spans="1:7">
      <c r="A31" s="179"/>
      <c r="B31" s="179"/>
      <c r="C31" s="174">
        <f t="shared" si="0"/>
        <v>0</v>
      </c>
      <c r="D31" s="177"/>
      <c r="E31" s="162"/>
      <c r="F31" s="177"/>
      <c r="G31" s="178" t="e">
        <f t="shared" si="1"/>
        <v>#DIV/0!</v>
      </c>
    </row>
    <row r="32" spans="1:7">
      <c r="A32" s="179"/>
      <c r="B32" s="179"/>
      <c r="C32" s="174">
        <f t="shared" si="0"/>
        <v>0</v>
      </c>
      <c r="D32" s="177"/>
      <c r="E32" s="162"/>
      <c r="F32" s="177"/>
      <c r="G32" s="178" t="e">
        <f t="shared" si="1"/>
        <v>#DIV/0!</v>
      </c>
    </row>
    <row r="33" spans="1:7">
      <c r="A33" s="179"/>
      <c r="B33" s="179"/>
      <c r="C33" s="174">
        <f t="shared" si="0"/>
        <v>0</v>
      </c>
      <c r="D33" s="177"/>
      <c r="E33" s="162"/>
      <c r="F33" s="177"/>
      <c r="G33" s="178" t="e">
        <f t="shared" si="1"/>
        <v>#DIV/0!</v>
      </c>
    </row>
    <row r="34" spans="1:7">
      <c r="A34" s="179"/>
      <c r="B34" s="179"/>
      <c r="C34" s="174">
        <f t="shared" si="0"/>
        <v>0</v>
      </c>
      <c r="D34" s="177"/>
      <c r="E34" s="162"/>
      <c r="F34" s="177"/>
      <c r="G34" s="178" t="e">
        <f t="shared" si="1"/>
        <v>#DIV/0!</v>
      </c>
    </row>
    <row r="35" spans="1:7">
      <c r="A35" s="179"/>
      <c r="B35" s="179"/>
      <c r="C35" s="174">
        <f t="shared" si="0"/>
        <v>0</v>
      </c>
      <c r="D35" s="180"/>
      <c r="E35" s="181"/>
      <c r="F35" s="177"/>
      <c r="G35" s="178" t="e">
        <f t="shared" si="1"/>
        <v>#DIV/0!</v>
      </c>
    </row>
    <row r="36" spans="1:7">
      <c r="A36" s="158"/>
      <c r="B36" s="158"/>
      <c r="C36" s="182">
        <f>SUM(C10:C35)</f>
        <v>0</v>
      </c>
      <c r="D36" s="182">
        <f>SUM(D9:D35)</f>
        <v>0</v>
      </c>
      <c r="E36" s="182">
        <f>SUM(E9:E35)</f>
        <v>0</v>
      </c>
      <c r="F36" s="182">
        <f>SUM(F9:F35)</f>
        <v>0</v>
      </c>
      <c r="G36" s="183"/>
    </row>
    <row r="40" spans="1:7">
      <c r="A40" t="s">
        <v>167</v>
      </c>
    </row>
  </sheetData>
  <mergeCells count="1">
    <mergeCell ref="A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workbookViewId="0">
      <selection activeCell="A21" sqref="A21"/>
    </sheetView>
  </sheetViews>
  <sheetFormatPr defaultRowHeight="12.75"/>
  <cols>
    <col min="1" max="1" width="10.28515625" customWidth="1"/>
    <col min="2" max="2" width="10.7109375" customWidth="1"/>
    <col min="3" max="3" width="11.42578125" customWidth="1"/>
    <col min="4" max="4" width="11.28515625" customWidth="1"/>
    <col min="6" max="6" width="14.5703125" customWidth="1"/>
    <col min="7" max="7" width="11.85546875" customWidth="1"/>
    <col min="8" max="8" width="10.85546875" customWidth="1"/>
    <col min="257" max="257" width="10.28515625" customWidth="1"/>
    <col min="258" max="258" width="10.7109375" customWidth="1"/>
    <col min="259" max="259" width="11.42578125" customWidth="1"/>
    <col min="260" max="260" width="11.28515625" customWidth="1"/>
    <col min="262" max="262" width="14.5703125" customWidth="1"/>
    <col min="263" max="263" width="11.85546875" customWidth="1"/>
    <col min="264" max="264" width="10.85546875" customWidth="1"/>
    <col min="513" max="513" width="10.28515625" customWidth="1"/>
    <col min="514" max="514" width="10.7109375" customWidth="1"/>
    <col min="515" max="515" width="11.42578125" customWidth="1"/>
    <col min="516" max="516" width="11.28515625" customWidth="1"/>
    <col min="518" max="518" width="14.5703125" customWidth="1"/>
    <col min="519" max="519" width="11.85546875" customWidth="1"/>
    <col min="520" max="520" width="10.85546875" customWidth="1"/>
    <col min="769" max="769" width="10.28515625" customWidth="1"/>
    <col min="770" max="770" width="10.7109375" customWidth="1"/>
    <col min="771" max="771" width="11.42578125" customWidth="1"/>
    <col min="772" max="772" width="11.28515625" customWidth="1"/>
    <col min="774" max="774" width="14.5703125" customWidth="1"/>
    <col min="775" max="775" width="11.85546875" customWidth="1"/>
    <col min="776" max="776" width="10.85546875" customWidth="1"/>
    <col min="1025" max="1025" width="10.28515625" customWidth="1"/>
    <col min="1026" max="1026" width="10.7109375" customWidth="1"/>
    <col min="1027" max="1027" width="11.42578125" customWidth="1"/>
    <col min="1028" max="1028" width="11.28515625" customWidth="1"/>
    <col min="1030" max="1030" width="14.5703125" customWidth="1"/>
    <col min="1031" max="1031" width="11.85546875" customWidth="1"/>
    <col min="1032" max="1032" width="10.85546875" customWidth="1"/>
    <col min="1281" max="1281" width="10.28515625" customWidth="1"/>
    <col min="1282" max="1282" width="10.7109375" customWidth="1"/>
    <col min="1283" max="1283" width="11.42578125" customWidth="1"/>
    <col min="1284" max="1284" width="11.28515625" customWidth="1"/>
    <col min="1286" max="1286" width="14.5703125" customWidth="1"/>
    <col min="1287" max="1287" width="11.85546875" customWidth="1"/>
    <col min="1288" max="1288" width="10.85546875" customWidth="1"/>
    <col min="1537" max="1537" width="10.28515625" customWidth="1"/>
    <col min="1538" max="1538" width="10.7109375" customWidth="1"/>
    <col min="1539" max="1539" width="11.42578125" customWidth="1"/>
    <col min="1540" max="1540" width="11.28515625" customWidth="1"/>
    <col min="1542" max="1542" width="14.5703125" customWidth="1"/>
    <col min="1543" max="1543" width="11.85546875" customWidth="1"/>
    <col min="1544" max="1544" width="10.85546875" customWidth="1"/>
    <col min="1793" max="1793" width="10.28515625" customWidth="1"/>
    <col min="1794" max="1794" width="10.7109375" customWidth="1"/>
    <col min="1795" max="1795" width="11.42578125" customWidth="1"/>
    <col min="1796" max="1796" width="11.28515625" customWidth="1"/>
    <col min="1798" max="1798" width="14.5703125" customWidth="1"/>
    <col min="1799" max="1799" width="11.85546875" customWidth="1"/>
    <col min="1800" max="1800" width="10.85546875" customWidth="1"/>
    <col min="2049" max="2049" width="10.28515625" customWidth="1"/>
    <col min="2050" max="2050" width="10.7109375" customWidth="1"/>
    <col min="2051" max="2051" width="11.42578125" customWidth="1"/>
    <col min="2052" max="2052" width="11.28515625" customWidth="1"/>
    <col min="2054" max="2054" width="14.5703125" customWidth="1"/>
    <col min="2055" max="2055" width="11.85546875" customWidth="1"/>
    <col min="2056" max="2056" width="10.85546875" customWidth="1"/>
    <col min="2305" max="2305" width="10.28515625" customWidth="1"/>
    <col min="2306" max="2306" width="10.7109375" customWidth="1"/>
    <col min="2307" max="2307" width="11.42578125" customWidth="1"/>
    <col min="2308" max="2308" width="11.28515625" customWidth="1"/>
    <col min="2310" max="2310" width="14.5703125" customWidth="1"/>
    <col min="2311" max="2311" width="11.85546875" customWidth="1"/>
    <col min="2312" max="2312" width="10.85546875" customWidth="1"/>
    <col min="2561" max="2561" width="10.28515625" customWidth="1"/>
    <col min="2562" max="2562" width="10.7109375" customWidth="1"/>
    <col min="2563" max="2563" width="11.42578125" customWidth="1"/>
    <col min="2564" max="2564" width="11.28515625" customWidth="1"/>
    <col min="2566" max="2566" width="14.5703125" customWidth="1"/>
    <col min="2567" max="2567" width="11.85546875" customWidth="1"/>
    <col min="2568" max="2568" width="10.85546875" customWidth="1"/>
    <col min="2817" max="2817" width="10.28515625" customWidth="1"/>
    <col min="2818" max="2818" width="10.7109375" customWidth="1"/>
    <col min="2819" max="2819" width="11.42578125" customWidth="1"/>
    <col min="2820" max="2820" width="11.28515625" customWidth="1"/>
    <col min="2822" max="2822" width="14.5703125" customWidth="1"/>
    <col min="2823" max="2823" width="11.85546875" customWidth="1"/>
    <col min="2824" max="2824" width="10.85546875" customWidth="1"/>
    <col min="3073" max="3073" width="10.28515625" customWidth="1"/>
    <col min="3074" max="3074" width="10.7109375" customWidth="1"/>
    <col min="3075" max="3075" width="11.42578125" customWidth="1"/>
    <col min="3076" max="3076" width="11.28515625" customWidth="1"/>
    <col min="3078" max="3078" width="14.5703125" customWidth="1"/>
    <col min="3079" max="3079" width="11.85546875" customWidth="1"/>
    <col min="3080" max="3080" width="10.85546875" customWidth="1"/>
    <col min="3329" max="3329" width="10.28515625" customWidth="1"/>
    <col min="3330" max="3330" width="10.7109375" customWidth="1"/>
    <col min="3331" max="3331" width="11.42578125" customWidth="1"/>
    <col min="3332" max="3332" width="11.28515625" customWidth="1"/>
    <col min="3334" max="3334" width="14.5703125" customWidth="1"/>
    <col min="3335" max="3335" width="11.85546875" customWidth="1"/>
    <col min="3336" max="3336" width="10.85546875" customWidth="1"/>
    <col min="3585" max="3585" width="10.28515625" customWidth="1"/>
    <col min="3586" max="3586" width="10.7109375" customWidth="1"/>
    <col min="3587" max="3587" width="11.42578125" customWidth="1"/>
    <col min="3588" max="3588" width="11.28515625" customWidth="1"/>
    <col min="3590" max="3590" width="14.5703125" customWidth="1"/>
    <col min="3591" max="3591" width="11.85546875" customWidth="1"/>
    <col min="3592" max="3592" width="10.85546875" customWidth="1"/>
    <col min="3841" max="3841" width="10.28515625" customWidth="1"/>
    <col min="3842" max="3842" width="10.7109375" customWidth="1"/>
    <col min="3843" max="3843" width="11.42578125" customWidth="1"/>
    <col min="3844" max="3844" width="11.28515625" customWidth="1"/>
    <col min="3846" max="3846" width="14.5703125" customWidth="1"/>
    <col min="3847" max="3847" width="11.85546875" customWidth="1"/>
    <col min="3848" max="3848" width="10.85546875" customWidth="1"/>
    <col min="4097" max="4097" width="10.28515625" customWidth="1"/>
    <col min="4098" max="4098" width="10.7109375" customWidth="1"/>
    <col min="4099" max="4099" width="11.42578125" customWidth="1"/>
    <col min="4100" max="4100" width="11.28515625" customWidth="1"/>
    <col min="4102" max="4102" width="14.5703125" customWidth="1"/>
    <col min="4103" max="4103" width="11.85546875" customWidth="1"/>
    <col min="4104" max="4104" width="10.85546875" customWidth="1"/>
    <col min="4353" max="4353" width="10.28515625" customWidth="1"/>
    <col min="4354" max="4354" width="10.7109375" customWidth="1"/>
    <col min="4355" max="4355" width="11.42578125" customWidth="1"/>
    <col min="4356" max="4356" width="11.28515625" customWidth="1"/>
    <col min="4358" max="4358" width="14.5703125" customWidth="1"/>
    <col min="4359" max="4359" width="11.85546875" customWidth="1"/>
    <col min="4360" max="4360" width="10.85546875" customWidth="1"/>
    <col min="4609" max="4609" width="10.28515625" customWidth="1"/>
    <col min="4610" max="4610" width="10.7109375" customWidth="1"/>
    <col min="4611" max="4611" width="11.42578125" customWidth="1"/>
    <col min="4612" max="4612" width="11.28515625" customWidth="1"/>
    <col min="4614" max="4614" width="14.5703125" customWidth="1"/>
    <col min="4615" max="4615" width="11.85546875" customWidth="1"/>
    <col min="4616" max="4616" width="10.85546875" customWidth="1"/>
    <col min="4865" max="4865" width="10.28515625" customWidth="1"/>
    <col min="4866" max="4866" width="10.7109375" customWidth="1"/>
    <col min="4867" max="4867" width="11.42578125" customWidth="1"/>
    <col min="4868" max="4868" width="11.28515625" customWidth="1"/>
    <col min="4870" max="4870" width="14.5703125" customWidth="1"/>
    <col min="4871" max="4871" width="11.85546875" customWidth="1"/>
    <col min="4872" max="4872" width="10.85546875" customWidth="1"/>
    <col min="5121" max="5121" width="10.28515625" customWidth="1"/>
    <col min="5122" max="5122" width="10.7109375" customWidth="1"/>
    <col min="5123" max="5123" width="11.42578125" customWidth="1"/>
    <col min="5124" max="5124" width="11.28515625" customWidth="1"/>
    <col min="5126" max="5126" width="14.5703125" customWidth="1"/>
    <col min="5127" max="5127" width="11.85546875" customWidth="1"/>
    <col min="5128" max="5128" width="10.85546875" customWidth="1"/>
    <col min="5377" max="5377" width="10.28515625" customWidth="1"/>
    <col min="5378" max="5378" width="10.7109375" customWidth="1"/>
    <col min="5379" max="5379" width="11.42578125" customWidth="1"/>
    <col min="5380" max="5380" width="11.28515625" customWidth="1"/>
    <col min="5382" max="5382" width="14.5703125" customWidth="1"/>
    <col min="5383" max="5383" width="11.85546875" customWidth="1"/>
    <col min="5384" max="5384" width="10.85546875" customWidth="1"/>
    <col min="5633" max="5633" width="10.28515625" customWidth="1"/>
    <col min="5634" max="5634" width="10.7109375" customWidth="1"/>
    <col min="5635" max="5635" width="11.42578125" customWidth="1"/>
    <col min="5636" max="5636" width="11.28515625" customWidth="1"/>
    <col min="5638" max="5638" width="14.5703125" customWidth="1"/>
    <col min="5639" max="5639" width="11.85546875" customWidth="1"/>
    <col min="5640" max="5640" width="10.85546875" customWidth="1"/>
    <col min="5889" max="5889" width="10.28515625" customWidth="1"/>
    <col min="5890" max="5890" width="10.7109375" customWidth="1"/>
    <col min="5891" max="5891" width="11.42578125" customWidth="1"/>
    <col min="5892" max="5892" width="11.28515625" customWidth="1"/>
    <col min="5894" max="5894" width="14.5703125" customWidth="1"/>
    <col min="5895" max="5895" width="11.85546875" customWidth="1"/>
    <col min="5896" max="5896" width="10.85546875" customWidth="1"/>
    <col min="6145" max="6145" width="10.28515625" customWidth="1"/>
    <col min="6146" max="6146" width="10.7109375" customWidth="1"/>
    <col min="6147" max="6147" width="11.42578125" customWidth="1"/>
    <col min="6148" max="6148" width="11.28515625" customWidth="1"/>
    <col min="6150" max="6150" width="14.5703125" customWidth="1"/>
    <col min="6151" max="6151" width="11.85546875" customWidth="1"/>
    <col min="6152" max="6152" width="10.85546875" customWidth="1"/>
    <col min="6401" max="6401" width="10.28515625" customWidth="1"/>
    <col min="6402" max="6402" width="10.7109375" customWidth="1"/>
    <col min="6403" max="6403" width="11.42578125" customWidth="1"/>
    <col min="6404" max="6404" width="11.28515625" customWidth="1"/>
    <col min="6406" max="6406" width="14.5703125" customWidth="1"/>
    <col min="6407" max="6407" width="11.85546875" customWidth="1"/>
    <col min="6408" max="6408" width="10.85546875" customWidth="1"/>
    <col min="6657" max="6657" width="10.28515625" customWidth="1"/>
    <col min="6658" max="6658" width="10.7109375" customWidth="1"/>
    <col min="6659" max="6659" width="11.42578125" customWidth="1"/>
    <col min="6660" max="6660" width="11.28515625" customWidth="1"/>
    <col min="6662" max="6662" width="14.5703125" customWidth="1"/>
    <col min="6663" max="6663" width="11.85546875" customWidth="1"/>
    <col min="6664" max="6664" width="10.85546875" customWidth="1"/>
    <col min="6913" max="6913" width="10.28515625" customWidth="1"/>
    <col min="6914" max="6914" width="10.7109375" customWidth="1"/>
    <col min="6915" max="6915" width="11.42578125" customWidth="1"/>
    <col min="6916" max="6916" width="11.28515625" customWidth="1"/>
    <col min="6918" max="6918" width="14.5703125" customWidth="1"/>
    <col min="6919" max="6919" width="11.85546875" customWidth="1"/>
    <col min="6920" max="6920" width="10.85546875" customWidth="1"/>
    <col min="7169" max="7169" width="10.28515625" customWidth="1"/>
    <col min="7170" max="7170" width="10.7109375" customWidth="1"/>
    <col min="7171" max="7171" width="11.42578125" customWidth="1"/>
    <col min="7172" max="7172" width="11.28515625" customWidth="1"/>
    <col min="7174" max="7174" width="14.5703125" customWidth="1"/>
    <col min="7175" max="7175" width="11.85546875" customWidth="1"/>
    <col min="7176" max="7176" width="10.85546875" customWidth="1"/>
    <col min="7425" max="7425" width="10.28515625" customWidth="1"/>
    <col min="7426" max="7426" width="10.7109375" customWidth="1"/>
    <col min="7427" max="7427" width="11.42578125" customWidth="1"/>
    <col min="7428" max="7428" width="11.28515625" customWidth="1"/>
    <col min="7430" max="7430" width="14.5703125" customWidth="1"/>
    <col min="7431" max="7431" width="11.85546875" customWidth="1"/>
    <col min="7432" max="7432" width="10.85546875" customWidth="1"/>
    <col min="7681" max="7681" width="10.28515625" customWidth="1"/>
    <col min="7682" max="7682" width="10.7109375" customWidth="1"/>
    <col min="7683" max="7683" width="11.42578125" customWidth="1"/>
    <col min="7684" max="7684" width="11.28515625" customWidth="1"/>
    <col min="7686" max="7686" width="14.5703125" customWidth="1"/>
    <col min="7687" max="7687" width="11.85546875" customWidth="1"/>
    <col min="7688" max="7688" width="10.85546875" customWidth="1"/>
    <col min="7937" max="7937" width="10.28515625" customWidth="1"/>
    <col min="7938" max="7938" width="10.7109375" customWidth="1"/>
    <col min="7939" max="7939" width="11.42578125" customWidth="1"/>
    <col min="7940" max="7940" width="11.28515625" customWidth="1"/>
    <col min="7942" max="7942" width="14.5703125" customWidth="1"/>
    <col min="7943" max="7943" width="11.85546875" customWidth="1"/>
    <col min="7944" max="7944" width="10.85546875" customWidth="1"/>
    <col min="8193" max="8193" width="10.28515625" customWidth="1"/>
    <col min="8194" max="8194" width="10.7109375" customWidth="1"/>
    <col min="8195" max="8195" width="11.42578125" customWidth="1"/>
    <col min="8196" max="8196" width="11.28515625" customWidth="1"/>
    <col min="8198" max="8198" width="14.5703125" customWidth="1"/>
    <col min="8199" max="8199" width="11.85546875" customWidth="1"/>
    <col min="8200" max="8200" width="10.85546875" customWidth="1"/>
    <col min="8449" max="8449" width="10.28515625" customWidth="1"/>
    <col min="8450" max="8450" width="10.7109375" customWidth="1"/>
    <col min="8451" max="8451" width="11.42578125" customWidth="1"/>
    <col min="8452" max="8452" width="11.28515625" customWidth="1"/>
    <col min="8454" max="8454" width="14.5703125" customWidth="1"/>
    <col min="8455" max="8455" width="11.85546875" customWidth="1"/>
    <col min="8456" max="8456" width="10.85546875" customWidth="1"/>
    <col min="8705" max="8705" width="10.28515625" customWidth="1"/>
    <col min="8706" max="8706" width="10.7109375" customWidth="1"/>
    <col min="8707" max="8707" width="11.42578125" customWidth="1"/>
    <col min="8708" max="8708" width="11.28515625" customWidth="1"/>
    <col min="8710" max="8710" width="14.5703125" customWidth="1"/>
    <col min="8711" max="8711" width="11.85546875" customWidth="1"/>
    <col min="8712" max="8712" width="10.85546875" customWidth="1"/>
    <col min="8961" max="8961" width="10.28515625" customWidth="1"/>
    <col min="8962" max="8962" width="10.7109375" customWidth="1"/>
    <col min="8963" max="8963" width="11.42578125" customWidth="1"/>
    <col min="8964" max="8964" width="11.28515625" customWidth="1"/>
    <col min="8966" max="8966" width="14.5703125" customWidth="1"/>
    <col min="8967" max="8967" width="11.85546875" customWidth="1"/>
    <col min="8968" max="8968" width="10.85546875" customWidth="1"/>
    <col min="9217" max="9217" width="10.28515625" customWidth="1"/>
    <col min="9218" max="9218" width="10.7109375" customWidth="1"/>
    <col min="9219" max="9219" width="11.42578125" customWidth="1"/>
    <col min="9220" max="9220" width="11.28515625" customWidth="1"/>
    <col min="9222" max="9222" width="14.5703125" customWidth="1"/>
    <col min="9223" max="9223" width="11.85546875" customWidth="1"/>
    <col min="9224" max="9224" width="10.85546875" customWidth="1"/>
    <col min="9473" max="9473" width="10.28515625" customWidth="1"/>
    <col min="9474" max="9474" width="10.7109375" customWidth="1"/>
    <col min="9475" max="9475" width="11.42578125" customWidth="1"/>
    <col min="9476" max="9476" width="11.28515625" customWidth="1"/>
    <col min="9478" max="9478" width="14.5703125" customWidth="1"/>
    <col min="9479" max="9479" width="11.85546875" customWidth="1"/>
    <col min="9480" max="9480" width="10.85546875" customWidth="1"/>
    <col min="9729" max="9729" width="10.28515625" customWidth="1"/>
    <col min="9730" max="9730" width="10.7109375" customWidth="1"/>
    <col min="9731" max="9731" width="11.42578125" customWidth="1"/>
    <col min="9732" max="9732" width="11.28515625" customWidth="1"/>
    <col min="9734" max="9734" width="14.5703125" customWidth="1"/>
    <col min="9735" max="9735" width="11.85546875" customWidth="1"/>
    <col min="9736" max="9736" width="10.85546875" customWidth="1"/>
    <col min="9985" max="9985" width="10.28515625" customWidth="1"/>
    <col min="9986" max="9986" width="10.7109375" customWidth="1"/>
    <col min="9987" max="9987" width="11.42578125" customWidth="1"/>
    <col min="9988" max="9988" width="11.28515625" customWidth="1"/>
    <col min="9990" max="9990" width="14.5703125" customWidth="1"/>
    <col min="9991" max="9991" width="11.85546875" customWidth="1"/>
    <col min="9992" max="9992" width="10.85546875" customWidth="1"/>
    <col min="10241" max="10241" width="10.28515625" customWidth="1"/>
    <col min="10242" max="10242" width="10.7109375" customWidth="1"/>
    <col min="10243" max="10243" width="11.42578125" customWidth="1"/>
    <col min="10244" max="10244" width="11.28515625" customWidth="1"/>
    <col min="10246" max="10246" width="14.5703125" customWidth="1"/>
    <col min="10247" max="10247" width="11.85546875" customWidth="1"/>
    <col min="10248" max="10248" width="10.85546875" customWidth="1"/>
    <col min="10497" max="10497" width="10.28515625" customWidth="1"/>
    <col min="10498" max="10498" width="10.7109375" customWidth="1"/>
    <col min="10499" max="10499" width="11.42578125" customWidth="1"/>
    <col min="10500" max="10500" width="11.28515625" customWidth="1"/>
    <col min="10502" max="10502" width="14.5703125" customWidth="1"/>
    <col min="10503" max="10503" width="11.85546875" customWidth="1"/>
    <col min="10504" max="10504" width="10.85546875" customWidth="1"/>
    <col min="10753" max="10753" width="10.28515625" customWidth="1"/>
    <col min="10754" max="10754" width="10.7109375" customWidth="1"/>
    <col min="10755" max="10755" width="11.42578125" customWidth="1"/>
    <col min="10756" max="10756" width="11.28515625" customWidth="1"/>
    <col min="10758" max="10758" width="14.5703125" customWidth="1"/>
    <col min="10759" max="10759" width="11.85546875" customWidth="1"/>
    <col min="10760" max="10760" width="10.85546875" customWidth="1"/>
    <col min="11009" max="11009" width="10.28515625" customWidth="1"/>
    <col min="11010" max="11010" width="10.7109375" customWidth="1"/>
    <col min="11011" max="11011" width="11.42578125" customWidth="1"/>
    <col min="11012" max="11012" width="11.28515625" customWidth="1"/>
    <col min="11014" max="11014" width="14.5703125" customWidth="1"/>
    <col min="11015" max="11015" width="11.85546875" customWidth="1"/>
    <col min="11016" max="11016" width="10.85546875" customWidth="1"/>
    <col min="11265" max="11265" width="10.28515625" customWidth="1"/>
    <col min="11266" max="11266" width="10.7109375" customWidth="1"/>
    <col min="11267" max="11267" width="11.42578125" customWidth="1"/>
    <col min="11268" max="11268" width="11.28515625" customWidth="1"/>
    <col min="11270" max="11270" width="14.5703125" customWidth="1"/>
    <col min="11271" max="11271" width="11.85546875" customWidth="1"/>
    <col min="11272" max="11272" width="10.85546875" customWidth="1"/>
    <col min="11521" max="11521" width="10.28515625" customWidth="1"/>
    <col min="11522" max="11522" width="10.7109375" customWidth="1"/>
    <col min="11523" max="11523" width="11.42578125" customWidth="1"/>
    <col min="11524" max="11524" width="11.28515625" customWidth="1"/>
    <col min="11526" max="11526" width="14.5703125" customWidth="1"/>
    <col min="11527" max="11527" width="11.85546875" customWidth="1"/>
    <col min="11528" max="11528" width="10.85546875" customWidth="1"/>
    <col min="11777" max="11777" width="10.28515625" customWidth="1"/>
    <col min="11778" max="11778" width="10.7109375" customWidth="1"/>
    <col min="11779" max="11779" width="11.42578125" customWidth="1"/>
    <col min="11780" max="11780" width="11.28515625" customWidth="1"/>
    <col min="11782" max="11782" width="14.5703125" customWidth="1"/>
    <col min="11783" max="11783" width="11.85546875" customWidth="1"/>
    <col min="11784" max="11784" width="10.85546875" customWidth="1"/>
    <col min="12033" max="12033" width="10.28515625" customWidth="1"/>
    <col min="12034" max="12034" width="10.7109375" customWidth="1"/>
    <col min="12035" max="12035" width="11.42578125" customWidth="1"/>
    <col min="12036" max="12036" width="11.28515625" customWidth="1"/>
    <col min="12038" max="12038" width="14.5703125" customWidth="1"/>
    <col min="12039" max="12039" width="11.85546875" customWidth="1"/>
    <col min="12040" max="12040" width="10.85546875" customWidth="1"/>
    <col min="12289" max="12289" width="10.28515625" customWidth="1"/>
    <col min="12290" max="12290" width="10.7109375" customWidth="1"/>
    <col min="12291" max="12291" width="11.42578125" customWidth="1"/>
    <col min="12292" max="12292" width="11.28515625" customWidth="1"/>
    <col min="12294" max="12294" width="14.5703125" customWidth="1"/>
    <col min="12295" max="12295" width="11.85546875" customWidth="1"/>
    <col min="12296" max="12296" width="10.85546875" customWidth="1"/>
    <col min="12545" max="12545" width="10.28515625" customWidth="1"/>
    <col min="12546" max="12546" width="10.7109375" customWidth="1"/>
    <col min="12547" max="12547" width="11.42578125" customWidth="1"/>
    <col min="12548" max="12548" width="11.28515625" customWidth="1"/>
    <col min="12550" max="12550" width="14.5703125" customWidth="1"/>
    <col min="12551" max="12551" width="11.85546875" customWidth="1"/>
    <col min="12552" max="12552" width="10.85546875" customWidth="1"/>
    <col min="12801" max="12801" width="10.28515625" customWidth="1"/>
    <col min="12802" max="12802" width="10.7109375" customWidth="1"/>
    <col min="12803" max="12803" width="11.42578125" customWidth="1"/>
    <col min="12804" max="12804" width="11.28515625" customWidth="1"/>
    <col min="12806" max="12806" width="14.5703125" customWidth="1"/>
    <col min="12807" max="12807" width="11.85546875" customWidth="1"/>
    <col min="12808" max="12808" width="10.85546875" customWidth="1"/>
    <col min="13057" max="13057" width="10.28515625" customWidth="1"/>
    <col min="13058" max="13058" width="10.7109375" customWidth="1"/>
    <col min="13059" max="13059" width="11.42578125" customWidth="1"/>
    <col min="13060" max="13060" width="11.28515625" customWidth="1"/>
    <col min="13062" max="13062" width="14.5703125" customWidth="1"/>
    <col min="13063" max="13063" width="11.85546875" customWidth="1"/>
    <col min="13064" max="13064" width="10.85546875" customWidth="1"/>
    <col min="13313" max="13313" width="10.28515625" customWidth="1"/>
    <col min="13314" max="13314" width="10.7109375" customWidth="1"/>
    <col min="13315" max="13315" width="11.42578125" customWidth="1"/>
    <col min="13316" max="13316" width="11.28515625" customWidth="1"/>
    <col min="13318" max="13318" width="14.5703125" customWidth="1"/>
    <col min="13319" max="13319" width="11.85546875" customWidth="1"/>
    <col min="13320" max="13320" width="10.85546875" customWidth="1"/>
    <col min="13569" max="13569" width="10.28515625" customWidth="1"/>
    <col min="13570" max="13570" width="10.7109375" customWidth="1"/>
    <col min="13571" max="13571" width="11.42578125" customWidth="1"/>
    <col min="13572" max="13572" width="11.28515625" customWidth="1"/>
    <col min="13574" max="13574" width="14.5703125" customWidth="1"/>
    <col min="13575" max="13575" width="11.85546875" customWidth="1"/>
    <col min="13576" max="13576" width="10.85546875" customWidth="1"/>
    <col min="13825" max="13825" width="10.28515625" customWidth="1"/>
    <col min="13826" max="13826" width="10.7109375" customWidth="1"/>
    <col min="13827" max="13827" width="11.42578125" customWidth="1"/>
    <col min="13828" max="13828" width="11.28515625" customWidth="1"/>
    <col min="13830" max="13830" width="14.5703125" customWidth="1"/>
    <col min="13831" max="13831" width="11.85546875" customWidth="1"/>
    <col min="13832" max="13832" width="10.85546875" customWidth="1"/>
    <col min="14081" max="14081" width="10.28515625" customWidth="1"/>
    <col min="14082" max="14082" width="10.7109375" customWidth="1"/>
    <col min="14083" max="14083" width="11.42578125" customWidth="1"/>
    <col min="14084" max="14084" width="11.28515625" customWidth="1"/>
    <col min="14086" max="14086" width="14.5703125" customWidth="1"/>
    <col min="14087" max="14087" width="11.85546875" customWidth="1"/>
    <col min="14088" max="14088" width="10.85546875" customWidth="1"/>
    <col min="14337" max="14337" width="10.28515625" customWidth="1"/>
    <col min="14338" max="14338" width="10.7109375" customWidth="1"/>
    <col min="14339" max="14339" width="11.42578125" customWidth="1"/>
    <col min="14340" max="14340" width="11.28515625" customWidth="1"/>
    <col min="14342" max="14342" width="14.5703125" customWidth="1"/>
    <col min="14343" max="14343" width="11.85546875" customWidth="1"/>
    <col min="14344" max="14344" width="10.85546875" customWidth="1"/>
    <col min="14593" max="14593" width="10.28515625" customWidth="1"/>
    <col min="14594" max="14594" width="10.7109375" customWidth="1"/>
    <col min="14595" max="14595" width="11.42578125" customWidth="1"/>
    <col min="14596" max="14596" width="11.28515625" customWidth="1"/>
    <col min="14598" max="14598" width="14.5703125" customWidth="1"/>
    <col min="14599" max="14599" width="11.85546875" customWidth="1"/>
    <col min="14600" max="14600" width="10.85546875" customWidth="1"/>
    <col min="14849" max="14849" width="10.28515625" customWidth="1"/>
    <col min="14850" max="14850" width="10.7109375" customWidth="1"/>
    <col min="14851" max="14851" width="11.42578125" customWidth="1"/>
    <col min="14852" max="14852" width="11.28515625" customWidth="1"/>
    <col min="14854" max="14854" width="14.5703125" customWidth="1"/>
    <col min="14855" max="14855" width="11.85546875" customWidth="1"/>
    <col min="14856" max="14856" width="10.85546875" customWidth="1"/>
    <col min="15105" max="15105" width="10.28515625" customWidth="1"/>
    <col min="15106" max="15106" width="10.7109375" customWidth="1"/>
    <col min="15107" max="15107" width="11.42578125" customWidth="1"/>
    <col min="15108" max="15108" width="11.28515625" customWidth="1"/>
    <col min="15110" max="15110" width="14.5703125" customWidth="1"/>
    <col min="15111" max="15111" width="11.85546875" customWidth="1"/>
    <col min="15112" max="15112" width="10.85546875" customWidth="1"/>
    <col min="15361" max="15361" width="10.28515625" customWidth="1"/>
    <col min="15362" max="15362" width="10.7109375" customWidth="1"/>
    <col min="15363" max="15363" width="11.42578125" customWidth="1"/>
    <col min="15364" max="15364" width="11.28515625" customWidth="1"/>
    <col min="15366" max="15366" width="14.5703125" customWidth="1"/>
    <col min="15367" max="15367" width="11.85546875" customWidth="1"/>
    <col min="15368" max="15368" width="10.85546875" customWidth="1"/>
    <col min="15617" max="15617" width="10.28515625" customWidth="1"/>
    <col min="15618" max="15618" width="10.7109375" customWidth="1"/>
    <col min="15619" max="15619" width="11.42578125" customWidth="1"/>
    <col min="15620" max="15620" width="11.28515625" customWidth="1"/>
    <col min="15622" max="15622" width="14.5703125" customWidth="1"/>
    <col min="15623" max="15623" width="11.85546875" customWidth="1"/>
    <col min="15624" max="15624" width="10.85546875" customWidth="1"/>
    <col min="15873" max="15873" width="10.28515625" customWidth="1"/>
    <col min="15874" max="15874" width="10.7109375" customWidth="1"/>
    <col min="15875" max="15875" width="11.42578125" customWidth="1"/>
    <col min="15876" max="15876" width="11.28515625" customWidth="1"/>
    <col min="15878" max="15878" width="14.5703125" customWidth="1"/>
    <col min="15879" max="15879" width="11.85546875" customWidth="1"/>
    <col min="15880" max="15880" width="10.85546875" customWidth="1"/>
    <col min="16129" max="16129" width="10.28515625" customWidth="1"/>
    <col min="16130" max="16130" width="10.7109375" customWidth="1"/>
    <col min="16131" max="16131" width="11.42578125" customWidth="1"/>
    <col min="16132" max="16132" width="11.28515625" customWidth="1"/>
    <col min="16134" max="16134" width="14.5703125" customWidth="1"/>
    <col min="16135" max="16135" width="11.85546875" customWidth="1"/>
    <col min="16136" max="16136" width="10.85546875" customWidth="1"/>
  </cols>
  <sheetData>
    <row r="1" spans="1:8">
      <c r="A1" s="167" t="str">
        <f>'[1]By floor &amp; designation'!A1</f>
        <v>PROJECT NAME:</v>
      </c>
    </row>
    <row r="2" spans="1:8">
      <c r="A2" s="167" t="str">
        <f>'[1]By floor &amp; designation'!A2</f>
        <v>ADDRESS:</v>
      </c>
    </row>
    <row r="3" spans="1:8">
      <c r="A3" s="168" t="str">
        <f>'[1]By floor &amp; designation'!A3</f>
        <v>DATE:</v>
      </c>
    </row>
    <row r="4" spans="1:8" ht="13.5" thickBot="1">
      <c r="A4" s="168"/>
    </row>
    <row r="5" spans="1:8" ht="15.75" thickBot="1">
      <c r="A5" s="322" t="s">
        <v>105</v>
      </c>
      <c r="B5" s="323"/>
      <c r="C5" s="323"/>
      <c r="D5" s="323"/>
      <c r="E5" s="323"/>
      <c r="F5" s="323"/>
      <c r="G5" s="323"/>
      <c r="H5" s="324"/>
    </row>
    <row r="6" spans="1:8">
      <c r="A6" s="169"/>
    </row>
    <row r="7" spans="1:8">
      <c r="A7" s="22" t="s">
        <v>99</v>
      </c>
    </row>
    <row r="9" spans="1:8" ht="13.5" thickBot="1">
      <c r="A9" s="22" t="s">
        <v>17</v>
      </c>
    </row>
    <row r="10" spans="1:8" ht="26.25" thickBot="1">
      <c r="A10" s="184" t="s">
        <v>106</v>
      </c>
      <c r="B10" s="171" t="s">
        <v>107</v>
      </c>
      <c r="C10" s="171" t="s">
        <v>108</v>
      </c>
      <c r="D10" s="171" t="s">
        <v>109</v>
      </c>
      <c r="E10" s="171" t="s">
        <v>107</v>
      </c>
      <c r="F10" s="185" t="s">
        <v>108</v>
      </c>
      <c r="G10" s="186" t="s">
        <v>110</v>
      </c>
      <c r="H10" s="186" t="s">
        <v>111</v>
      </c>
    </row>
    <row r="11" spans="1:8">
      <c r="A11" s="187" t="s">
        <v>112</v>
      </c>
      <c r="B11" s="188"/>
      <c r="C11" s="189" t="e">
        <f>B11/$B$15</f>
        <v>#DIV/0!</v>
      </c>
      <c r="D11" s="187" t="s">
        <v>112</v>
      </c>
      <c r="E11" s="188"/>
      <c r="F11" s="189" t="e">
        <f>E11/$E$15</f>
        <v>#DIV/0!</v>
      </c>
      <c r="G11" s="188"/>
      <c r="H11" s="188">
        <f>B11+E11+G11</f>
        <v>0</v>
      </c>
    </row>
    <row r="12" spans="1:8">
      <c r="A12" s="158" t="s">
        <v>113</v>
      </c>
      <c r="B12" s="188"/>
      <c r="C12" s="189" t="e">
        <f>B12/$B$15</f>
        <v>#DIV/0!</v>
      </c>
      <c r="D12" s="158" t="s">
        <v>113</v>
      </c>
      <c r="E12" s="188"/>
      <c r="F12" s="189" t="e">
        <f>E12/$E$15</f>
        <v>#DIV/0!</v>
      </c>
      <c r="G12" s="188"/>
      <c r="H12" s="188">
        <f>B12+E12+G12</f>
        <v>0</v>
      </c>
    </row>
    <row r="13" spans="1:8">
      <c r="A13" s="158" t="s">
        <v>114</v>
      </c>
      <c r="B13" s="188"/>
      <c r="C13" s="189" t="e">
        <f>B13/$B$15</f>
        <v>#DIV/0!</v>
      </c>
      <c r="D13" s="158" t="s">
        <v>114</v>
      </c>
      <c r="E13" s="188"/>
      <c r="F13" s="189" t="e">
        <f>E13/$E$15</f>
        <v>#DIV/0!</v>
      </c>
      <c r="G13" s="188"/>
      <c r="H13" s="188">
        <f>B13+E13+G13</f>
        <v>0</v>
      </c>
    </row>
    <row r="14" spans="1:8">
      <c r="A14" s="158" t="s">
        <v>115</v>
      </c>
      <c r="B14" s="188"/>
      <c r="C14" s="189" t="e">
        <f>B14/$B$15</f>
        <v>#DIV/0!</v>
      </c>
      <c r="D14" s="158" t="s">
        <v>115</v>
      </c>
      <c r="E14" s="188"/>
      <c r="F14" s="189" t="e">
        <f>E14/$E$15</f>
        <v>#DIV/0!</v>
      </c>
      <c r="G14" s="188"/>
      <c r="H14" s="188">
        <f>B14+E14+G14</f>
        <v>0</v>
      </c>
    </row>
    <row r="15" spans="1:8">
      <c r="A15" s="158" t="s">
        <v>116</v>
      </c>
      <c r="B15" s="190">
        <f>SUM(B11:B14)</f>
        <v>0</v>
      </c>
      <c r="C15" s="191" t="e">
        <f>B15/$B$15</f>
        <v>#DIV/0!</v>
      </c>
      <c r="D15" s="158" t="s">
        <v>116</v>
      </c>
      <c r="E15" s="190">
        <f>SUM(E11:E14)</f>
        <v>0</v>
      </c>
      <c r="F15" s="191" t="e">
        <f>E15/$E$15</f>
        <v>#DIV/0!</v>
      </c>
      <c r="G15" s="190">
        <f>SUM(G11:G14)</f>
        <v>0</v>
      </c>
      <c r="H15" s="190">
        <f>SUM(H11:H14)</f>
        <v>0</v>
      </c>
    </row>
    <row r="17" spans="1:1">
      <c r="A17" s="192" t="s">
        <v>117</v>
      </c>
    </row>
    <row r="20" spans="1:1">
      <c r="A20" t="s">
        <v>167</v>
      </c>
    </row>
  </sheetData>
  <mergeCells count="1">
    <mergeCell ref="A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295"/>
  <sheetViews>
    <sheetView showGridLines="0" tabSelected="1" view="pageBreakPreview" topLeftCell="A28" zoomScale="90" zoomScaleNormal="80" zoomScaleSheetLayoutView="90" workbookViewId="0">
      <selection activeCell="J93" sqref="J93"/>
    </sheetView>
  </sheetViews>
  <sheetFormatPr defaultColWidth="9.140625" defaultRowHeight="12.75"/>
  <cols>
    <col min="1" max="1" width="2.5703125" style="62" customWidth="1"/>
    <col min="2" max="2" width="14.7109375" style="62" customWidth="1"/>
    <col min="3" max="4" width="12.140625" style="62" customWidth="1"/>
    <col min="5" max="5" width="11.140625" style="62" customWidth="1"/>
    <col min="6" max="6" width="13.140625" style="62" customWidth="1"/>
    <col min="7" max="7" width="6.5703125" style="62" customWidth="1"/>
    <col min="8" max="9" width="1.85546875" style="62" customWidth="1"/>
    <col min="10" max="10" width="48.7109375" style="62" bestFit="1" customWidth="1"/>
    <col min="11" max="11" width="18.28515625" style="62" customWidth="1"/>
    <col min="12" max="12" width="3.5703125" style="62" customWidth="1"/>
    <col min="13" max="13" width="15.5703125" style="62" customWidth="1"/>
    <col min="14" max="14" width="22.7109375" style="62" customWidth="1"/>
    <col min="15" max="15" width="1.140625" style="62" customWidth="1"/>
    <col min="16" max="18" width="9.140625" style="62"/>
    <col min="19" max="19" width="9.140625" style="62" customWidth="1"/>
    <col min="20" max="20" width="9.140625" style="62"/>
    <col min="21" max="21" width="12.140625" style="62" customWidth="1"/>
    <col min="22" max="22" width="14" style="62" customWidth="1"/>
    <col min="23" max="24" width="9.140625" style="62"/>
    <col min="25" max="25" width="16.85546875" style="62" customWidth="1"/>
    <col min="26" max="16384" width="9.140625" style="62"/>
  </cols>
  <sheetData>
    <row r="1" spans="1:32">
      <c r="A1" s="90"/>
      <c r="B1" s="376" t="s">
        <v>68</v>
      </c>
      <c r="C1" s="376"/>
      <c r="D1" s="387"/>
      <c r="E1" s="388"/>
      <c r="F1" s="388"/>
      <c r="G1" s="388"/>
      <c r="H1" s="388"/>
      <c r="I1" s="388"/>
      <c r="J1" s="388"/>
      <c r="K1" s="389"/>
      <c r="L1" s="90"/>
      <c r="M1" s="90"/>
      <c r="N1" s="90"/>
      <c r="O1" s="90"/>
      <c r="P1" s="90"/>
    </row>
    <row r="2" spans="1:32">
      <c r="A2" s="90"/>
      <c r="B2" s="377" t="s">
        <v>81</v>
      </c>
      <c r="C2" s="377"/>
      <c r="D2" s="387"/>
      <c r="E2" s="388"/>
      <c r="F2" s="388"/>
      <c r="G2" s="388"/>
      <c r="H2" s="388"/>
      <c r="I2" s="388"/>
      <c r="J2" s="388"/>
      <c r="K2" s="389"/>
      <c r="L2" s="90"/>
      <c r="M2" s="90"/>
      <c r="N2" s="90"/>
      <c r="O2" s="90"/>
      <c r="P2" s="90"/>
    </row>
    <row r="3" spans="1:32">
      <c r="A3" s="90"/>
      <c r="B3" s="91" t="s">
        <v>27</v>
      </c>
      <c r="C3" s="90"/>
      <c r="D3" s="390"/>
      <c r="E3" s="391"/>
      <c r="F3" s="391"/>
      <c r="G3" s="391"/>
      <c r="H3" s="391"/>
      <c r="I3" s="391"/>
      <c r="J3" s="391"/>
      <c r="K3" s="392"/>
      <c r="L3" s="90"/>
      <c r="M3" s="90"/>
      <c r="N3" s="90"/>
      <c r="O3" s="90"/>
      <c r="P3" s="90"/>
    </row>
    <row r="4" spans="1:32" ht="9.75" customHeight="1">
      <c r="A4" s="90"/>
      <c r="B4" s="91"/>
      <c r="C4" s="92"/>
      <c r="D4" s="93"/>
      <c r="E4" s="93"/>
      <c r="F4" s="93"/>
      <c r="G4" s="93"/>
      <c r="H4" s="93"/>
      <c r="I4" s="93"/>
      <c r="J4" s="94"/>
      <c r="K4" s="90"/>
      <c r="L4" s="90"/>
      <c r="M4" s="90"/>
      <c r="N4" s="90"/>
      <c r="O4" s="90"/>
      <c r="P4" s="90"/>
    </row>
    <row r="5" spans="1:32" ht="8.25" customHeight="1">
      <c r="A5" s="90"/>
      <c r="B5" s="101"/>
      <c r="C5" s="102"/>
      <c r="D5" s="93"/>
      <c r="E5" s="93"/>
      <c r="F5" s="93"/>
      <c r="G5" s="94"/>
      <c r="H5" s="94"/>
      <c r="I5" s="94"/>
      <c r="J5" s="90"/>
      <c r="K5" s="90"/>
      <c r="L5" s="90"/>
      <c r="M5" s="90"/>
      <c r="N5" s="90"/>
      <c r="O5" s="90"/>
      <c r="P5" s="90"/>
    </row>
    <row r="6" spans="1:32" ht="21.95" customHeight="1">
      <c r="A6" s="90"/>
      <c r="B6" s="103" t="s">
        <v>72</v>
      </c>
      <c r="C6" s="95"/>
      <c r="D6" s="95"/>
      <c r="E6" s="95"/>
      <c r="F6" s="95"/>
      <c r="G6" s="96"/>
      <c r="H6" s="96"/>
      <c r="I6" s="96"/>
      <c r="J6" s="96"/>
      <c r="K6" s="90"/>
      <c r="L6" s="90"/>
      <c r="M6" s="90"/>
      <c r="N6" s="90"/>
      <c r="O6" s="90"/>
      <c r="P6" s="90"/>
      <c r="V6" s="65"/>
      <c r="W6" s="65"/>
      <c r="X6" s="65"/>
      <c r="Y6" s="65"/>
      <c r="Z6" s="66"/>
      <c r="AA6" s="66"/>
      <c r="AB6" s="65"/>
      <c r="AC6" s="65"/>
      <c r="AD6" s="65"/>
      <c r="AE6" s="65"/>
      <c r="AF6" s="65"/>
    </row>
    <row r="7" spans="1:32" ht="17.25" customHeight="1" thickBo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AA7" s="67"/>
    </row>
    <row r="8" spans="1:32" ht="22.5" customHeight="1" thickBot="1">
      <c r="A8" s="104"/>
      <c r="B8" s="105" t="s">
        <v>73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  <c r="P8" s="90"/>
      <c r="AA8" s="67"/>
    </row>
    <row r="9" spans="1:32" ht="15" customHeight="1" thickBot="1">
      <c r="A9" s="106"/>
      <c r="B9" s="396" t="s">
        <v>54</v>
      </c>
      <c r="C9" s="397"/>
      <c r="D9" s="397"/>
      <c r="E9" s="397"/>
      <c r="F9" s="398"/>
      <c r="G9" s="398"/>
      <c r="H9" s="398"/>
      <c r="I9" s="398"/>
      <c r="J9" s="398"/>
      <c r="K9" s="399"/>
      <c r="L9" s="96"/>
      <c r="M9" s="96"/>
      <c r="N9" s="96"/>
      <c r="O9" s="99"/>
      <c r="P9" s="90"/>
      <c r="AA9" s="67"/>
    </row>
    <row r="10" spans="1:32" ht="15" customHeight="1">
      <c r="A10" s="106"/>
      <c r="B10" s="107" t="s">
        <v>69</v>
      </c>
      <c r="C10" s="97"/>
      <c r="D10" s="97"/>
      <c r="E10" s="98"/>
      <c r="F10" s="107" t="s">
        <v>70</v>
      </c>
      <c r="G10" s="97"/>
      <c r="H10" s="97"/>
      <c r="I10" s="97"/>
      <c r="J10" s="97"/>
      <c r="K10" s="98"/>
      <c r="L10" s="96"/>
      <c r="M10" s="378" t="s">
        <v>79</v>
      </c>
      <c r="N10" s="378"/>
      <c r="O10" s="99"/>
      <c r="P10" s="90"/>
    </row>
    <row r="11" spans="1:32" ht="15" customHeight="1">
      <c r="A11" s="106"/>
      <c r="B11" s="106" t="s">
        <v>65</v>
      </c>
      <c r="C11" s="108"/>
      <c r="D11" s="108"/>
      <c r="E11" s="99"/>
      <c r="F11" s="106" t="s">
        <v>55</v>
      </c>
      <c r="G11" s="108"/>
      <c r="H11" s="108"/>
      <c r="I11" s="108"/>
      <c r="J11" s="108"/>
      <c r="K11" s="100"/>
      <c r="L11" s="96"/>
      <c r="M11" s="379" t="s">
        <v>26</v>
      </c>
      <c r="N11" s="379"/>
      <c r="O11" s="380"/>
      <c r="P11" s="90"/>
    </row>
    <row r="12" spans="1:32" ht="15" customHeight="1">
      <c r="A12" s="106"/>
      <c r="B12" s="106" t="s">
        <v>55</v>
      </c>
      <c r="C12" s="108"/>
      <c r="D12" s="108"/>
      <c r="E12" s="99"/>
      <c r="F12" s="106" t="s">
        <v>56</v>
      </c>
      <c r="G12" s="109"/>
      <c r="H12" s="109"/>
      <c r="I12" s="109"/>
      <c r="J12" s="108"/>
      <c r="K12" s="100"/>
      <c r="L12" s="96"/>
      <c r="M12" s="96"/>
      <c r="N12" s="96"/>
      <c r="O12" s="99"/>
      <c r="P12" s="90"/>
    </row>
    <row r="13" spans="1:32" ht="15" customHeight="1" thickBot="1">
      <c r="A13" s="106"/>
      <c r="B13" s="106" t="s">
        <v>56</v>
      </c>
      <c r="C13" s="108"/>
      <c r="D13" s="108"/>
      <c r="E13" s="99"/>
      <c r="F13" s="106"/>
      <c r="G13" s="96"/>
      <c r="H13" s="96"/>
      <c r="I13" s="96"/>
      <c r="J13" s="96"/>
      <c r="K13" s="99"/>
      <c r="L13" s="96"/>
      <c r="M13" s="401" t="s">
        <v>74</v>
      </c>
      <c r="N13" s="401"/>
      <c r="O13" s="100"/>
      <c r="P13" s="90"/>
    </row>
    <row r="14" spans="1:32" ht="15" customHeight="1" thickBot="1">
      <c r="A14" s="106"/>
      <c r="B14" s="107" t="s">
        <v>80</v>
      </c>
      <c r="C14" s="97"/>
      <c r="D14" s="97"/>
      <c r="E14" s="98"/>
      <c r="F14" s="107" t="s">
        <v>71</v>
      </c>
      <c r="G14" s="113"/>
      <c r="H14" s="113"/>
      <c r="I14" s="113"/>
      <c r="J14" s="97"/>
      <c r="K14" s="98"/>
      <c r="L14" s="96"/>
      <c r="M14" s="401"/>
      <c r="N14" s="401"/>
      <c r="O14" s="100"/>
      <c r="P14" s="90"/>
    </row>
    <row r="15" spans="1:32" ht="15" customHeight="1">
      <c r="A15" s="106"/>
      <c r="B15" s="106" t="s">
        <v>56</v>
      </c>
      <c r="C15" s="108"/>
      <c r="D15" s="108"/>
      <c r="E15" s="99"/>
      <c r="F15" s="106" t="s">
        <v>66</v>
      </c>
      <c r="G15" s="108"/>
      <c r="H15" s="108"/>
      <c r="I15" s="108"/>
      <c r="J15" s="108"/>
      <c r="K15" s="100"/>
      <c r="L15" s="96"/>
      <c r="M15" s="381" t="s">
        <v>49</v>
      </c>
      <c r="N15" s="382"/>
      <c r="O15" s="69"/>
      <c r="P15" s="90"/>
    </row>
    <row r="16" spans="1:32" ht="15" customHeight="1">
      <c r="A16" s="106"/>
      <c r="B16" s="106" t="s">
        <v>57</v>
      </c>
      <c r="C16" s="108"/>
      <c r="D16" s="108"/>
      <c r="E16" s="99"/>
      <c r="F16" s="106" t="s">
        <v>67</v>
      </c>
      <c r="G16" s="108"/>
      <c r="H16" s="108"/>
      <c r="I16" s="108"/>
      <c r="J16" s="108"/>
      <c r="K16" s="100"/>
      <c r="L16" s="96"/>
      <c r="M16" s="383"/>
      <c r="N16" s="384"/>
      <c r="O16" s="69"/>
      <c r="P16" s="90"/>
    </row>
    <row r="17" spans="1:24" ht="15" customHeight="1" thickBot="1">
      <c r="A17" s="106"/>
      <c r="B17" s="106"/>
      <c r="C17" s="96"/>
      <c r="D17" s="96"/>
      <c r="E17" s="99"/>
      <c r="F17" s="106" t="s">
        <v>58</v>
      </c>
      <c r="G17" s="108"/>
      <c r="H17" s="108"/>
      <c r="I17" s="108"/>
      <c r="J17" s="108"/>
      <c r="K17" s="100"/>
      <c r="L17" s="96"/>
      <c r="M17" s="385"/>
      <c r="N17" s="386"/>
      <c r="O17" s="69"/>
      <c r="P17" s="90"/>
    </row>
    <row r="18" spans="1:24" ht="15" customHeight="1" thickBot="1">
      <c r="A18" s="106"/>
      <c r="B18" s="110"/>
      <c r="C18" s="111"/>
      <c r="D18" s="111"/>
      <c r="E18" s="112"/>
      <c r="F18" s="110" t="s">
        <v>59</v>
      </c>
      <c r="G18" s="114"/>
      <c r="H18" s="114"/>
      <c r="I18" s="114"/>
      <c r="J18" s="114"/>
      <c r="K18" s="115"/>
      <c r="L18" s="96"/>
      <c r="M18" s="96"/>
      <c r="N18" s="108"/>
      <c r="O18" s="99"/>
      <c r="P18" s="90"/>
    </row>
    <row r="19" spans="1:24" ht="15" customHeight="1" thickBot="1">
      <c r="A19" s="110"/>
      <c r="B19" s="116"/>
      <c r="C19" s="111"/>
      <c r="D19" s="111"/>
      <c r="E19" s="111"/>
      <c r="F19" s="111"/>
      <c r="G19" s="117"/>
      <c r="H19" s="117"/>
      <c r="I19" s="117"/>
      <c r="J19" s="111"/>
      <c r="K19" s="111"/>
      <c r="L19" s="111"/>
      <c r="M19" s="111"/>
      <c r="N19" s="114"/>
      <c r="O19" s="112"/>
      <c r="P19" s="90"/>
    </row>
    <row r="20" spans="1:24" ht="15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6"/>
      <c r="L20" s="119"/>
      <c r="M20" s="118"/>
      <c r="N20" s="90"/>
      <c r="O20" s="90"/>
      <c r="P20" s="90"/>
    </row>
    <row r="21" spans="1:24" ht="15" customHeight="1" thickBot="1">
      <c r="A21" s="90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119"/>
      <c r="M21" s="118"/>
      <c r="N21" s="90"/>
      <c r="O21" s="90"/>
      <c r="P21" s="90"/>
      <c r="R21" s="65"/>
      <c r="S21" s="65"/>
      <c r="T21" s="65"/>
      <c r="U21" s="65"/>
      <c r="V21" s="65"/>
      <c r="W21" s="65"/>
      <c r="X21" s="65"/>
    </row>
    <row r="22" spans="1:24" ht="21" customHeight="1" thickBot="1">
      <c r="A22" s="90"/>
      <c r="B22" s="402" t="s">
        <v>158</v>
      </c>
      <c r="C22" s="403"/>
      <c r="D22" s="403"/>
      <c r="E22" s="403"/>
      <c r="F22" s="403"/>
      <c r="G22" s="404"/>
      <c r="H22" s="72"/>
      <c r="P22" s="90"/>
      <c r="R22" s="431"/>
      <c r="S22" s="431"/>
      <c r="T22" s="431"/>
      <c r="U22" s="431"/>
      <c r="V22" s="431"/>
      <c r="W22" s="419"/>
      <c r="X22" s="193"/>
    </row>
    <row r="23" spans="1:24" ht="15" customHeight="1">
      <c r="A23" s="90"/>
      <c r="B23" s="203" t="s">
        <v>28</v>
      </c>
      <c r="C23" s="204" t="s">
        <v>29</v>
      </c>
      <c r="D23" s="338" t="s">
        <v>2</v>
      </c>
      <c r="E23" s="340" t="s">
        <v>119</v>
      </c>
      <c r="F23" s="432" t="s">
        <v>157</v>
      </c>
      <c r="G23" s="405" t="s">
        <v>18</v>
      </c>
      <c r="H23" s="73"/>
      <c r="I23" s="423" t="s">
        <v>162</v>
      </c>
      <c r="J23" s="424"/>
      <c r="K23" s="424"/>
      <c r="L23" s="424"/>
      <c r="M23" s="425"/>
      <c r="N23" s="429" t="e">
        <f>N43</f>
        <v>#DIV/0!</v>
      </c>
      <c r="O23" s="141"/>
      <c r="P23" s="90"/>
      <c r="R23" s="431"/>
      <c r="S23" s="431"/>
      <c r="T23" s="431"/>
      <c r="U23" s="431"/>
      <c r="V23" s="431"/>
      <c r="W23" s="419"/>
      <c r="X23" s="193"/>
    </row>
    <row r="24" spans="1:24" ht="15" customHeight="1" thickBot="1">
      <c r="A24" s="90"/>
      <c r="B24" s="205" t="s">
        <v>16</v>
      </c>
      <c r="C24" s="206" t="s">
        <v>16</v>
      </c>
      <c r="D24" s="339"/>
      <c r="E24" s="341"/>
      <c r="F24" s="433"/>
      <c r="G24" s="406"/>
      <c r="H24" s="74"/>
      <c r="I24" s="426"/>
      <c r="J24" s="427"/>
      <c r="K24" s="427"/>
      <c r="L24" s="427"/>
      <c r="M24" s="428"/>
      <c r="N24" s="430"/>
      <c r="O24" s="142"/>
      <c r="P24" s="90"/>
      <c r="R24" s="65"/>
      <c r="S24" s="65"/>
      <c r="T24" s="65"/>
      <c r="U24" s="65"/>
      <c r="V24" s="65"/>
      <c r="W24" s="65"/>
      <c r="X24" s="65"/>
    </row>
    <row r="25" spans="1:24" ht="15" customHeight="1" thickBot="1">
      <c r="B25" s="224"/>
      <c r="C25" s="226"/>
      <c r="D25" s="50"/>
      <c r="E25" s="59"/>
      <c r="F25" s="51"/>
      <c r="G25" s="57"/>
      <c r="H25" s="52"/>
      <c r="I25" s="420" t="s">
        <v>83</v>
      </c>
      <c r="J25" s="421"/>
      <c r="K25" s="421"/>
      <c r="L25" s="421"/>
      <c r="M25" s="421"/>
      <c r="N25" s="421"/>
      <c r="O25" s="422"/>
      <c r="P25" s="90"/>
      <c r="R25" s="65"/>
      <c r="S25" s="65"/>
      <c r="T25" s="65"/>
      <c r="U25" s="65"/>
      <c r="V25" s="65"/>
      <c r="W25" s="65"/>
      <c r="X25" s="65"/>
    </row>
    <row r="26" spans="1:24" ht="15" customHeight="1">
      <c r="B26" s="225"/>
      <c r="C26" s="60"/>
      <c r="D26" s="61"/>
      <c r="E26" s="196"/>
      <c r="F26" s="51"/>
      <c r="G26" s="57"/>
      <c r="H26" s="52"/>
      <c r="I26" s="416" t="s">
        <v>17</v>
      </c>
      <c r="J26" s="417"/>
      <c r="K26" s="417"/>
      <c r="L26" s="418"/>
      <c r="M26" s="407" t="s">
        <v>38</v>
      </c>
      <c r="N26" s="408"/>
      <c r="O26" s="409"/>
      <c r="P26" s="90"/>
    </row>
    <row r="27" spans="1:24" ht="15" customHeight="1">
      <c r="B27" s="225"/>
      <c r="C27" s="60"/>
      <c r="D27" s="61"/>
      <c r="E27" s="196"/>
      <c r="F27" s="51"/>
      <c r="G27" s="57"/>
      <c r="H27" s="52"/>
      <c r="I27" s="410" t="s">
        <v>34</v>
      </c>
      <c r="J27" s="411"/>
      <c r="K27" s="411"/>
      <c r="L27" s="412"/>
      <c r="M27" s="410">
        <f>COUNTIF($E$25:$E$159, 0)</f>
        <v>0</v>
      </c>
      <c r="N27" s="411"/>
      <c r="O27" s="412"/>
      <c r="P27" s="90"/>
    </row>
    <row r="28" spans="1:24" ht="15" customHeight="1">
      <c r="B28" s="225"/>
      <c r="C28" s="60"/>
      <c r="D28" s="50"/>
      <c r="E28" s="59"/>
      <c r="F28" s="51"/>
      <c r="G28" s="57"/>
      <c r="H28" s="52"/>
      <c r="I28" s="410" t="s">
        <v>35</v>
      </c>
      <c r="J28" s="411"/>
      <c r="K28" s="411"/>
      <c r="L28" s="412"/>
      <c r="M28" s="410">
        <f>COUNTIF($E$25:$E$159, 1)</f>
        <v>0</v>
      </c>
      <c r="N28" s="411"/>
      <c r="O28" s="412"/>
      <c r="P28" s="90"/>
    </row>
    <row r="29" spans="1:24" ht="15" customHeight="1">
      <c r="B29" s="224"/>
      <c r="C29" s="49"/>
      <c r="D29" s="61"/>
      <c r="E29" s="196"/>
      <c r="F29" s="51"/>
      <c r="G29" s="57"/>
      <c r="H29" s="52"/>
      <c r="I29" s="410" t="s">
        <v>36</v>
      </c>
      <c r="J29" s="411"/>
      <c r="K29" s="411"/>
      <c r="L29" s="412"/>
      <c r="M29" s="410">
        <f>COUNTIF($E$25:$E$159, 2)</f>
        <v>0</v>
      </c>
      <c r="N29" s="411"/>
      <c r="O29" s="412"/>
      <c r="P29" s="90"/>
    </row>
    <row r="30" spans="1:24" ht="15" customHeight="1">
      <c r="B30" s="225"/>
      <c r="C30" s="60"/>
      <c r="D30" s="61"/>
      <c r="E30" s="196"/>
      <c r="F30" s="51"/>
      <c r="G30" s="57"/>
      <c r="H30" s="52"/>
      <c r="I30" s="410" t="s">
        <v>37</v>
      </c>
      <c r="J30" s="411"/>
      <c r="K30" s="411"/>
      <c r="L30" s="412"/>
      <c r="M30" s="410">
        <f>COUNTIF($E$25:$E$159, 3)</f>
        <v>0</v>
      </c>
      <c r="N30" s="411"/>
      <c r="O30" s="412"/>
      <c r="P30" s="90"/>
    </row>
    <row r="31" spans="1:24" ht="15" customHeight="1" thickBot="1">
      <c r="B31" s="225"/>
      <c r="C31" s="60"/>
      <c r="D31" s="50"/>
      <c r="E31" s="59"/>
      <c r="F31" s="51"/>
      <c r="G31" s="57"/>
      <c r="H31" s="52"/>
      <c r="I31" s="413" t="s">
        <v>82</v>
      </c>
      <c r="J31" s="414"/>
      <c r="K31" s="414"/>
      <c r="L31" s="415"/>
      <c r="M31" s="410">
        <f>COUNTIF($E$25:$E$159, 4)</f>
        <v>0</v>
      </c>
      <c r="N31" s="411"/>
      <c r="O31" s="412"/>
      <c r="P31" s="90"/>
      <c r="S31" s="75"/>
    </row>
    <row r="32" spans="1:24" ht="15" customHeight="1" thickBot="1">
      <c r="B32" s="225"/>
      <c r="C32" s="60"/>
      <c r="D32" s="61"/>
      <c r="E32" s="196"/>
      <c r="F32" s="51"/>
      <c r="G32" s="57"/>
      <c r="H32" s="52"/>
      <c r="I32" s="436" t="s">
        <v>4</v>
      </c>
      <c r="J32" s="437"/>
      <c r="K32" s="437"/>
      <c r="L32" s="438"/>
      <c r="M32" s="442">
        <f>SUM(M27:O31)</f>
        <v>0</v>
      </c>
      <c r="N32" s="443"/>
      <c r="O32" s="444"/>
      <c r="P32" s="90"/>
      <c r="S32" s="75"/>
    </row>
    <row r="33" spans="2:19" ht="15" customHeight="1" thickBot="1">
      <c r="B33" s="224"/>
      <c r="C33" s="49"/>
      <c r="D33" s="61"/>
      <c r="E33" s="196"/>
      <c r="F33" s="51"/>
      <c r="G33" s="57"/>
      <c r="H33" s="52"/>
      <c r="I33" s="120"/>
      <c r="J33" s="90"/>
      <c r="K33" s="90"/>
      <c r="L33" s="90"/>
      <c r="M33" s="90"/>
      <c r="N33" s="90"/>
      <c r="O33" s="90"/>
      <c r="P33" s="90"/>
      <c r="S33" s="75"/>
    </row>
    <row r="34" spans="2:19" ht="15" customHeight="1">
      <c r="B34" s="225"/>
      <c r="C34" s="60"/>
      <c r="D34" s="50"/>
      <c r="E34" s="59"/>
      <c r="F34" s="51"/>
      <c r="G34" s="57"/>
      <c r="H34" s="52"/>
      <c r="I34" s="439" t="s">
        <v>75</v>
      </c>
      <c r="J34" s="440"/>
      <c r="K34" s="440"/>
      <c r="L34" s="440"/>
      <c r="M34" s="440"/>
      <c r="N34" s="440"/>
      <c r="O34" s="441"/>
      <c r="P34" s="90"/>
      <c r="S34" s="75"/>
    </row>
    <row r="35" spans="2:19" ht="15" customHeight="1" thickBot="1">
      <c r="B35" s="225"/>
      <c r="C35" s="60"/>
      <c r="D35" s="61"/>
      <c r="E35" s="196"/>
      <c r="F35" s="51"/>
      <c r="G35" s="57"/>
      <c r="H35" s="52"/>
      <c r="I35" s="121"/>
      <c r="J35" s="96"/>
      <c r="K35" s="96"/>
      <c r="L35" s="96"/>
      <c r="M35" s="96"/>
      <c r="N35" s="96"/>
      <c r="O35" s="99"/>
      <c r="P35" s="90"/>
    </row>
    <row r="36" spans="2:19" ht="15" customHeight="1" thickTop="1" thickBot="1">
      <c r="B36" s="225"/>
      <c r="C36" s="60"/>
      <c r="D36" s="61"/>
      <c r="E36" s="196"/>
      <c r="F36" s="51"/>
      <c r="G36" s="57"/>
      <c r="H36" s="52"/>
      <c r="I36" s="54"/>
      <c r="J36" s="445" t="s">
        <v>163</v>
      </c>
      <c r="K36" s="445"/>
      <c r="L36" s="445"/>
      <c r="M36" s="446"/>
      <c r="N36" s="53"/>
      <c r="O36" s="69"/>
      <c r="P36" s="90"/>
    </row>
    <row r="37" spans="2:19" ht="15" customHeight="1" thickTop="1" thickBot="1">
      <c r="B37" s="224"/>
      <c r="C37" s="49"/>
      <c r="D37" s="50"/>
      <c r="E37" s="59"/>
      <c r="F37" s="51"/>
      <c r="G37" s="57"/>
      <c r="H37" s="52"/>
      <c r="I37" s="54"/>
      <c r="J37" s="96"/>
      <c r="K37" s="96"/>
      <c r="L37" s="96"/>
      <c r="M37" s="122"/>
      <c r="N37" s="65"/>
      <c r="O37" s="76"/>
      <c r="P37" s="90"/>
    </row>
    <row r="38" spans="2:19" ht="15" customHeight="1" thickTop="1" thickBot="1">
      <c r="B38" s="225"/>
      <c r="C38" s="60"/>
      <c r="D38" s="61"/>
      <c r="E38" s="196"/>
      <c r="F38" s="51"/>
      <c r="G38" s="57"/>
      <c r="H38" s="52"/>
      <c r="I38" s="54"/>
      <c r="J38" s="400" t="s">
        <v>165</v>
      </c>
      <c r="K38" s="400"/>
      <c r="L38" s="400"/>
      <c r="M38" s="123"/>
      <c r="N38" s="294">
        <v>0</v>
      </c>
      <c r="O38" s="76"/>
      <c r="P38" s="90"/>
    </row>
    <row r="39" spans="2:19" ht="15" customHeight="1" thickTop="1" thickBot="1">
      <c r="B39" s="225"/>
      <c r="C39" s="60"/>
      <c r="D39" s="61"/>
      <c r="E39" s="196"/>
      <c r="F39" s="51"/>
      <c r="G39" s="57"/>
      <c r="H39" s="52"/>
      <c r="I39" s="54"/>
      <c r="J39" s="292" t="s">
        <v>166</v>
      </c>
      <c r="K39" s="292"/>
      <c r="L39" s="292"/>
      <c r="M39" s="93"/>
      <c r="N39" s="294">
        <v>0</v>
      </c>
      <c r="O39" s="293"/>
      <c r="P39" s="90"/>
    </row>
    <row r="40" spans="2:19" ht="15" customHeight="1" thickTop="1" thickBot="1">
      <c r="B40" s="225"/>
      <c r="C40" s="60"/>
      <c r="D40" s="61"/>
      <c r="E40" s="196"/>
      <c r="F40" s="51"/>
      <c r="G40" s="57"/>
      <c r="H40" s="52"/>
      <c r="I40" s="54"/>
      <c r="J40" s="400" t="s">
        <v>153</v>
      </c>
      <c r="K40" s="400"/>
      <c r="L40" s="400"/>
      <c r="M40" s="124"/>
      <c r="N40" s="297">
        <f>SUM(F25:F159)</f>
        <v>0</v>
      </c>
      <c r="O40" s="76"/>
      <c r="P40" s="90"/>
    </row>
    <row r="41" spans="2:19" ht="15" customHeight="1" thickTop="1" thickBot="1">
      <c r="B41" s="225"/>
      <c r="C41" s="60"/>
      <c r="D41" s="50"/>
      <c r="E41" s="59"/>
      <c r="F41" s="51"/>
      <c r="G41" s="57"/>
      <c r="H41" s="52"/>
      <c r="I41" s="54"/>
      <c r="J41" s="400" t="s">
        <v>154</v>
      </c>
      <c r="K41" s="400"/>
      <c r="L41" s="400"/>
      <c r="M41" s="96"/>
      <c r="N41" s="294">
        <v>0</v>
      </c>
      <c r="O41" s="76"/>
      <c r="P41" s="90"/>
    </row>
    <row r="42" spans="2:19" ht="15" customHeight="1" thickTop="1" thickBot="1">
      <c r="B42" s="224"/>
      <c r="C42" s="49"/>
      <c r="D42" s="61"/>
      <c r="E42" s="196"/>
      <c r="F42" s="51"/>
      <c r="G42" s="57"/>
      <c r="H42" s="52"/>
      <c r="I42" s="54"/>
      <c r="J42" s="125" t="s">
        <v>155</v>
      </c>
      <c r="K42" s="125"/>
      <c r="L42" s="125"/>
      <c r="M42" s="122"/>
      <c r="N42" s="295">
        <v>0</v>
      </c>
      <c r="O42" s="76"/>
      <c r="P42" s="90"/>
    </row>
    <row r="43" spans="2:19" ht="15" customHeight="1" thickTop="1">
      <c r="B43" s="225"/>
      <c r="C43" s="60"/>
      <c r="D43" s="61"/>
      <c r="E43" s="196"/>
      <c r="F43" s="51"/>
      <c r="G43" s="57"/>
      <c r="H43" s="52"/>
      <c r="I43" s="54"/>
      <c r="J43" s="126" t="s">
        <v>156</v>
      </c>
      <c r="K43" s="126"/>
      <c r="L43" s="126"/>
      <c r="M43" s="127"/>
      <c r="N43" s="128" t="e">
        <f>N40+((N40/(N40+N41))*(N39-(N40+N41)-N42))</f>
        <v>#DIV/0!</v>
      </c>
      <c r="O43" s="76"/>
      <c r="P43" s="90"/>
    </row>
    <row r="44" spans="2:19" ht="15" customHeight="1" thickBot="1">
      <c r="B44" s="225"/>
      <c r="C44" s="60"/>
      <c r="D44" s="50"/>
      <c r="E44" s="59"/>
      <c r="F44" s="51"/>
      <c r="G44" s="57"/>
      <c r="H44" s="52"/>
      <c r="I44" s="54"/>
      <c r="J44" s="96"/>
      <c r="K44" s="96"/>
      <c r="L44" s="96"/>
      <c r="M44" s="124"/>
      <c r="N44" s="96"/>
      <c r="O44" s="76"/>
      <c r="P44" s="90"/>
    </row>
    <row r="45" spans="2:19" ht="15" customHeight="1">
      <c r="B45" s="225"/>
      <c r="C45" s="60"/>
      <c r="D45" s="61"/>
      <c r="E45" s="196"/>
      <c r="F45" s="51"/>
      <c r="G45" s="57"/>
      <c r="H45" s="52"/>
      <c r="I45" s="54"/>
      <c r="J45" s="354" t="s">
        <v>53</v>
      </c>
      <c r="K45" s="355"/>
      <c r="L45" s="355"/>
      <c r="M45" s="356"/>
      <c r="N45" s="362" t="e">
        <f>ROUNDDOWN($N$43/$N$38,4)</f>
        <v>#DIV/0!</v>
      </c>
      <c r="O45" s="76"/>
      <c r="P45" s="90"/>
    </row>
    <row r="46" spans="2:19" ht="15" customHeight="1" thickBot="1">
      <c r="B46" s="224"/>
      <c r="C46" s="49"/>
      <c r="D46" s="61"/>
      <c r="E46" s="196"/>
      <c r="F46" s="51"/>
      <c r="G46" s="57"/>
      <c r="H46" s="52"/>
      <c r="I46" s="54"/>
      <c r="J46" s="357"/>
      <c r="K46" s="358"/>
      <c r="L46" s="358"/>
      <c r="M46" s="359"/>
      <c r="N46" s="363"/>
      <c r="O46" s="76"/>
      <c r="P46" s="90"/>
    </row>
    <row r="47" spans="2:19" ht="15" customHeight="1" thickBot="1">
      <c r="B47" s="225"/>
      <c r="C47" s="60"/>
      <c r="D47" s="50"/>
      <c r="E47" s="59"/>
      <c r="F47" s="51"/>
      <c r="G47" s="57"/>
      <c r="H47" s="52"/>
      <c r="I47" s="54"/>
      <c r="J47" s="96"/>
      <c r="K47" s="96"/>
      <c r="L47" s="96"/>
      <c r="M47" s="96"/>
      <c r="N47" s="96"/>
      <c r="O47" s="76"/>
      <c r="P47" s="90"/>
    </row>
    <row r="48" spans="2:19" ht="15" customHeight="1">
      <c r="B48" s="225"/>
      <c r="C48" s="60"/>
      <c r="D48" s="61"/>
      <c r="E48" s="196"/>
      <c r="F48" s="51"/>
      <c r="G48" s="57"/>
      <c r="H48" s="52"/>
      <c r="I48" s="54"/>
      <c r="J48" s="364" t="s">
        <v>76</v>
      </c>
      <c r="K48" s="365"/>
      <c r="L48" s="365"/>
      <c r="M48" s="366"/>
      <c r="N48" s="370" t="e" cm="1">
        <f t="array" ref="N48">SUMPRODUCT(G25:G159,F25:F159/SUM(F25:F159))/100</f>
        <v>#DIV/0!</v>
      </c>
      <c r="O48" s="76"/>
      <c r="P48" s="90"/>
    </row>
    <row r="49" spans="2:33" ht="15" customHeight="1" thickBot="1">
      <c r="B49" s="58"/>
      <c r="C49" s="60"/>
      <c r="D49" s="61"/>
      <c r="E49" s="196"/>
      <c r="F49" s="51"/>
      <c r="G49" s="57"/>
      <c r="H49" s="52"/>
      <c r="I49" s="54"/>
      <c r="J49" s="367"/>
      <c r="K49" s="368"/>
      <c r="L49" s="368"/>
      <c r="M49" s="369"/>
      <c r="N49" s="371"/>
      <c r="O49" s="76"/>
      <c r="P49" s="90"/>
      <c r="Z49" s="64"/>
      <c r="AA49" s="63"/>
    </row>
    <row r="50" spans="2:33" ht="15" customHeight="1" thickBot="1">
      <c r="B50" s="58"/>
      <c r="C50" s="60"/>
      <c r="D50" s="61"/>
      <c r="E50" s="196"/>
      <c r="F50" s="51"/>
      <c r="G50" s="57"/>
      <c r="H50" s="52"/>
      <c r="I50" s="54"/>
      <c r="J50" s="96"/>
      <c r="K50" s="96"/>
      <c r="L50" s="96"/>
      <c r="M50" s="96"/>
      <c r="N50" s="96"/>
      <c r="O50" s="76"/>
      <c r="P50" s="90"/>
    </row>
    <row r="51" spans="2:33" ht="15" customHeight="1">
      <c r="B51" s="58"/>
      <c r="C51" s="60"/>
      <c r="D51" s="61"/>
      <c r="E51" s="196"/>
      <c r="F51" s="51"/>
      <c r="G51" s="198"/>
      <c r="H51" s="52"/>
      <c r="I51" s="54"/>
      <c r="J51" s="364" t="s">
        <v>89</v>
      </c>
      <c r="K51" s="365"/>
      <c r="L51" s="365"/>
      <c r="M51" s="366"/>
      <c r="N51" s="434">
        <f>F255</f>
        <v>0</v>
      </c>
      <c r="O51" s="76"/>
      <c r="P51" s="90"/>
    </row>
    <row r="52" spans="2:33" ht="15" customHeight="1" thickBot="1">
      <c r="B52" s="58"/>
      <c r="C52" s="60"/>
      <c r="D52" s="61"/>
      <c r="E52" s="196"/>
      <c r="F52" s="197"/>
      <c r="G52" s="198"/>
      <c r="H52" s="52"/>
      <c r="I52" s="54"/>
      <c r="J52" s="367"/>
      <c r="K52" s="368"/>
      <c r="L52" s="368"/>
      <c r="M52" s="369"/>
      <c r="N52" s="435"/>
      <c r="O52" s="76"/>
      <c r="P52" s="90"/>
    </row>
    <row r="53" spans="2:33" ht="15" customHeight="1">
      <c r="B53" s="58"/>
      <c r="C53" s="60"/>
      <c r="D53" s="61"/>
      <c r="E53" s="196"/>
      <c r="F53" s="197"/>
      <c r="G53" s="198"/>
      <c r="H53" s="52"/>
      <c r="I53" s="54"/>
      <c r="J53" s="96"/>
      <c r="K53" s="96"/>
      <c r="L53" s="96"/>
      <c r="M53" s="96"/>
      <c r="N53" s="96"/>
      <c r="O53" s="76"/>
      <c r="P53" s="90"/>
    </row>
    <row r="54" spans="2:33" ht="15" customHeight="1" thickBot="1">
      <c r="B54" s="58"/>
      <c r="C54" s="60"/>
      <c r="D54" s="61"/>
      <c r="E54" s="196"/>
      <c r="F54" s="197"/>
      <c r="G54" s="198"/>
      <c r="H54" s="52"/>
      <c r="I54" s="54"/>
      <c r="J54" s="96"/>
      <c r="K54" s="96"/>
      <c r="L54" s="96"/>
      <c r="M54" s="96"/>
      <c r="N54" s="96"/>
      <c r="O54" s="76"/>
      <c r="P54" s="90"/>
    </row>
    <row r="55" spans="2:33" ht="15" customHeight="1">
      <c r="B55" s="58"/>
      <c r="C55" s="60"/>
      <c r="D55" s="61"/>
      <c r="E55" s="196"/>
      <c r="F55" s="197"/>
      <c r="G55" s="198"/>
      <c r="H55" s="52"/>
      <c r="I55" s="121"/>
      <c r="J55" s="354" t="str">
        <f>M15&amp;"  IN COMPLIANCE?*"</f>
        <v>OPTION 1  IN COMPLIANCE?*</v>
      </c>
      <c r="K55" s="355"/>
      <c r="L55" s="355"/>
      <c r="M55" s="356"/>
      <c r="N55" s="360" t="e">
        <f>IF(M15="Option 1", E237, IF(M15="Option 2", E238,IF(M15="Option 3", E239, IF(M15="Option 4", E240))))</f>
        <v>#DIV/0!</v>
      </c>
      <c r="O55" s="76"/>
      <c r="P55" s="90"/>
    </row>
    <row r="56" spans="2:33" ht="15" customHeight="1" thickBot="1">
      <c r="B56" s="58"/>
      <c r="C56" s="60"/>
      <c r="D56" s="61"/>
      <c r="E56" s="196"/>
      <c r="F56" s="197"/>
      <c r="G56" s="198"/>
      <c r="H56" s="52"/>
      <c r="I56" s="121"/>
      <c r="J56" s="357"/>
      <c r="K56" s="358"/>
      <c r="L56" s="358"/>
      <c r="M56" s="359"/>
      <c r="N56" s="361" t="b">
        <f>IF(M35="Option 1",#REF!, IF( M35="Option 2",#REF!,IF( M35="Option 3",#REF!, IF( M35="Option 4",#REF!))))</f>
        <v>0</v>
      </c>
      <c r="O56" s="76"/>
      <c r="P56" s="90"/>
    </row>
    <row r="57" spans="2:33" ht="15" customHeight="1">
      <c r="B57" s="58"/>
      <c r="C57" s="60"/>
      <c r="D57" s="61"/>
      <c r="E57" s="196"/>
      <c r="F57" s="197"/>
      <c r="G57" s="198"/>
      <c r="H57" s="52"/>
      <c r="I57" s="121"/>
      <c r="J57" s="127" t="s">
        <v>77</v>
      </c>
      <c r="K57" s="96"/>
      <c r="L57" s="96"/>
      <c r="M57" s="96"/>
      <c r="N57" s="96"/>
      <c r="O57" s="76"/>
      <c r="P57" s="90"/>
      <c r="AB57" s="77"/>
      <c r="AC57" s="77"/>
      <c r="AD57" s="78"/>
      <c r="AE57" s="79"/>
      <c r="AF57" s="52"/>
      <c r="AG57" s="79"/>
    </row>
    <row r="58" spans="2:33" ht="15" customHeight="1">
      <c r="B58" s="58"/>
      <c r="C58" s="60"/>
      <c r="D58" s="61"/>
      <c r="E58" s="196"/>
      <c r="F58" s="197"/>
      <c r="G58" s="198"/>
      <c r="H58" s="52"/>
      <c r="I58" s="121"/>
      <c r="J58" s="96"/>
      <c r="K58" s="129" t="e">
        <f>CHOOSE($F$241,E212,E219,E223,E227)</f>
        <v>#DIV/0!</v>
      </c>
      <c r="L58" s="96"/>
      <c r="M58" s="96"/>
      <c r="N58" s="96"/>
      <c r="O58" s="76"/>
      <c r="P58" s="90"/>
      <c r="AB58" s="393"/>
      <c r="AC58" s="394"/>
      <c r="AD58" s="394"/>
      <c r="AE58" s="394"/>
      <c r="AF58" s="394"/>
      <c r="AG58" s="394"/>
    </row>
    <row r="59" spans="2:33" ht="15" customHeight="1">
      <c r="B59" s="58"/>
      <c r="C59" s="60"/>
      <c r="D59" s="61"/>
      <c r="E59" s="196"/>
      <c r="F59" s="197"/>
      <c r="G59" s="198"/>
      <c r="H59" s="52"/>
      <c r="I59" s="121"/>
      <c r="J59" s="96"/>
      <c r="K59" s="129" t="e">
        <f>CHOOSE($F$241,E213,E220,E224,E228)</f>
        <v>#DIV/0!</v>
      </c>
      <c r="L59" s="129"/>
      <c r="M59" s="129"/>
      <c r="N59" s="129"/>
      <c r="O59" s="76"/>
      <c r="P59" s="90"/>
    </row>
    <row r="60" spans="2:33" ht="15" customHeight="1">
      <c r="B60" s="58"/>
      <c r="C60" s="60"/>
      <c r="D60" s="61"/>
      <c r="E60" s="196"/>
      <c r="F60" s="197"/>
      <c r="G60" s="198"/>
      <c r="H60" s="52"/>
      <c r="I60" s="121"/>
      <c r="J60" s="96"/>
      <c r="K60" s="130" t="e">
        <f>CHOOSE($F$241,E216,"-","-",E231)</f>
        <v>#DIV/0!</v>
      </c>
      <c r="L60" s="129"/>
      <c r="M60" s="129"/>
      <c r="N60" s="129"/>
      <c r="O60" s="76"/>
      <c r="P60" s="90"/>
      <c r="W60" s="81"/>
    </row>
    <row r="61" spans="2:33" ht="15" customHeight="1">
      <c r="B61" s="58"/>
      <c r="C61" s="60"/>
      <c r="D61" s="61"/>
      <c r="E61" s="196"/>
      <c r="F61" s="197"/>
      <c r="G61" s="198"/>
      <c r="H61" s="52"/>
      <c r="I61" s="121"/>
      <c r="J61" s="96"/>
      <c r="K61" s="130" t="str">
        <f>CHOOSE($F$241,"-","-","-",E234)</f>
        <v>-</v>
      </c>
      <c r="L61" s="129"/>
      <c r="M61" s="129"/>
      <c r="N61" s="129"/>
      <c r="O61" s="76"/>
      <c r="P61" s="90"/>
    </row>
    <row r="62" spans="2:33" ht="15" customHeight="1">
      <c r="B62" s="58"/>
      <c r="C62" s="60"/>
      <c r="D62" s="61"/>
      <c r="E62" s="196"/>
      <c r="F62" s="197"/>
      <c r="G62" s="198"/>
      <c r="H62" s="52"/>
      <c r="I62" s="121"/>
      <c r="J62" s="96"/>
      <c r="K62" s="130" t="str">
        <f>CHOOSE($F$241,E217,E221,E225,E235)</f>
        <v>-</v>
      </c>
      <c r="L62" s="129"/>
      <c r="M62" s="129"/>
      <c r="N62" s="129"/>
      <c r="O62" s="76"/>
      <c r="P62" s="90"/>
    </row>
    <row r="63" spans="2:33" ht="15" customHeight="1">
      <c r="B63" s="58"/>
      <c r="C63" s="60"/>
      <c r="D63" s="61"/>
      <c r="E63" s="196"/>
      <c r="F63" s="197"/>
      <c r="G63" s="198"/>
      <c r="H63" s="52"/>
      <c r="I63" s="121"/>
      <c r="J63" s="96"/>
      <c r="K63" s="130"/>
      <c r="L63" s="129"/>
      <c r="M63" s="129"/>
      <c r="N63" s="129"/>
      <c r="O63" s="76"/>
      <c r="P63" s="90"/>
    </row>
    <row r="64" spans="2:33" ht="15" customHeight="1">
      <c r="B64" s="58"/>
      <c r="C64" s="60"/>
      <c r="D64" s="61"/>
      <c r="E64" s="196"/>
      <c r="F64" s="197"/>
      <c r="G64" s="198"/>
      <c r="H64" s="52"/>
      <c r="I64" s="121"/>
      <c r="J64" s="96"/>
      <c r="K64" s="130"/>
      <c r="L64" s="129"/>
      <c r="M64" s="129"/>
      <c r="N64" s="129"/>
      <c r="O64" s="76"/>
      <c r="P64" s="90"/>
    </row>
    <row r="65" spans="1:16" ht="15" customHeight="1">
      <c r="B65" s="58"/>
      <c r="C65" s="60"/>
      <c r="D65" s="61"/>
      <c r="E65" s="196"/>
      <c r="F65" s="197"/>
      <c r="G65" s="198"/>
      <c r="H65" s="52"/>
      <c r="I65" s="121"/>
      <c r="J65" s="345" t="s">
        <v>161</v>
      </c>
      <c r="K65" s="346"/>
      <c r="L65" s="346"/>
      <c r="M65" s="346"/>
      <c r="N65" s="347"/>
      <c r="O65" s="76"/>
      <c r="P65" s="90"/>
    </row>
    <row r="66" spans="1:16" ht="15" customHeight="1">
      <c r="B66" s="58"/>
      <c r="C66" s="60"/>
      <c r="D66" s="61"/>
      <c r="E66" s="196"/>
      <c r="F66" s="197"/>
      <c r="G66" s="198"/>
      <c r="H66" s="52"/>
      <c r="I66" s="121"/>
      <c r="J66" s="348"/>
      <c r="K66" s="349"/>
      <c r="L66" s="349"/>
      <c r="M66" s="349"/>
      <c r="N66" s="350"/>
      <c r="O66" s="76"/>
      <c r="P66" s="90"/>
    </row>
    <row r="67" spans="1:16" ht="15" customHeight="1">
      <c r="B67" s="58"/>
      <c r="C67" s="60"/>
      <c r="D67" s="61"/>
      <c r="E67" s="196"/>
      <c r="F67" s="197"/>
      <c r="G67" s="198"/>
      <c r="H67" s="52"/>
      <c r="I67" s="121"/>
      <c r="J67" s="348"/>
      <c r="K67" s="349"/>
      <c r="L67" s="349"/>
      <c r="M67" s="349"/>
      <c r="N67" s="350"/>
      <c r="O67" s="76"/>
      <c r="P67" s="90"/>
    </row>
    <row r="68" spans="1:16" ht="15" customHeight="1">
      <c r="B68" s="58"/>
      <c r="C68" s="60"/>
      <c r="D68" s="61"/>
      <c r="E68" s="196"/>
      <c r="F68" s="197"/>
      <c r="G68" s="198"/>
      <c r="H68" s="52"/>
      <c r="I68" s="121"/>
      <c r="J68" s="351"/>
      <c r="K68" s="352"/>
      <c r="L68" s="352"/>
      <c r="M68" s="352"/>
      <c r="N68" s="353"/>
      <c r="O68" s="76"/>
      <c r="P68" s="90"/>
    </row>
    <row r="69" spans="1:16" ht="15" customHeight="1" thickBot="1">
      <c r="B69" s="58"/>
      <c r="C69" s="60"/>
      <c r="D69" s="61"/>
      <c r="E69" s="196"/>
      <c r="F69" s="197"/>
      <c r="G69" s="198"/>
      <c r="H69" s="52"/>
      <c r="I69" s="131"/>
      <c r="J69" s="111"/>
      <c r="K69" s="305"/>
      <c r="L69" s="132"/>
      <c r="M69" s="132"/>
      <c r="N69" s="132"/>
      <c r="O69" s="80"/>
      <c r="P69" s="90"/>
    </row>
    <row r="70" spans="1:16" ht="15" customHeight="1" thickBot="1">
      <c r="B70" s="58"/>
      <c r="C70" s="60"/>
      <c r="D70" s="61"/>
      <c r="E70" s="196"/>
      <c r="F70" s="197"/>
      <c r="G70" s="198"/>
      <c r="H70" s="52"/>
      <c r="I70" s="120"/>
      <c r="J70" s="90"/>
      <c r="K70" s="90"/>
      <c r="L70" s="129"/>
      <c r="M70" s="129"/>
      <c r="N70" s="129"/>
      <c r="P70" s="90"/>
    </row>
    <row r="71" spans="1:16" ht="15" customHeight="1">
      <c r="B71" s="58"/>
      <c r="C71" s="60"/>
      <c r="D71" s="61"/>
      <c r="E71" s="196"/>
      <c r="F71" s="197"/>
      <c r="G71" s="198"/>
      <c r="H71" s="52"/>
      <c r="I71" s="372" t="s">
        <v>78</v>
      </c>
      <c r="J71" s="373"/>
      <c r="K71" s="373"/>
      <c r="L71" s="373"/>
      <c r="M71" s="373"/>
      <c r="N71" s="373"/>
      <c r="O71" s="68"/>
      <c r="P71" s="90"/>
    </row>
    <row r="72" spans="1:16" ht="15" customHeight="1" thickBot="1">
      <c r="B72" s="58"/>
      <c r="C72" s="60"/>
      <c r="D72" s="61"/>
      <c r="E72" s="196"/>
      <c r="F72" s="197"/>
      <c r="G72" s="198"/>
      <c r="H72" s="52"/>
      <c r="I72" s="374"/>
      <c r="J72" s="375"/>
      <c r="K72" s="375"/>
      <c r="L72" s="375"/>
      <c r="M72" s="375"/>
      <c r="N72" s="375"/>
      <c r="O72" s="69"/>
      <c r="P72" s="90"/>
    </row>
    <row r="73" spans="1:16" ht="15" customHeight="1" thickTop="1" thickBot="1">
      <c r="B73" s="58"/>
      <c r="C73" s="60"/>
      <c r="D73" s="61"/>
      <c r="E73" s="196"/>
      <c r="F73" s="197"/>
      <c r="G73" s="198"/>
      <c r="H73" s="52"/>
      <c r="I73" s="54"/>
      <c r="J73" s="133" t="s">
        <v>164</v>
      </c>
      <c r="K73" s="96"/>
      <c r="L73" s="96"/>
      <c r="M73" s="96"/>
      <c r="N73" s="53"/>
      <c r="O73" s="69"/>
      <c r="P73" s="90"/>
    </row>
    <row r="74" spans="1:16" ht="15" customHeight="1" thickTop="1" thickBot="1">
      <c r="B74" s="58"/>
      <c r="C74" s="60"/>
      <c r="D74" s="61"/>
      <c r="E74" s="196"/>
      <c r="F74" s="197"/>
      <c r="G74" s="198"/>
      <c r="H74" s="52"/>
      <c r="I74" s="54"/>
      <c r="J74" s="96"/>
      <c r="K74" s="96"/>
      <c r="L74" s="96"/>
      <c r="M74" s="96"/>
      <c r="N74" s="65"/>
      <c r="O74" s="69"/>
      <c r="P74" s="90"/>
    </row>
    <row r="75" spans="1:16" ht="15" customHeight="1" thickTop="1" thickBot="1">
      <c r="B75" s="58"/>
      <c r="C75" s="60"/>
      <c r="D75" s="61"/>
      <c r="E75" s="196"/>
      <c r="F75" s="197"/>
      <c r="G75" s="198"/>
      <c r="H75" s="52"/>
      <c r="I75" s="54"/>
      <c r="J75" s="96"/>
      <c r="K75" s="134" t="s">
        <v>64</v>
      </c>
      <c r="L75" s="96"/>
      <c r="M75" s="96"/>
      <c r="N75" s="56"/>
      <c r="O75" s="69"/>
      <c r="P75" s="90"/>
    </row>
    <row r="76" spans="1:16" ht="13.5" customHeight="1" thickTop="1" thickBot="1">
      <c r="B76" s="58"/>
      <c r="C76" s="60"/>
      <c r="D76" s="61"/>
      <c r="E76" s="196"/>
      <c r="F76" s="197"/>
      <c r="G76" s="198"/>
      <c r="H76" s="82"/>
      <c r="I76" s="54"/>
      <c r="J76" s="96"/>
      <c r="K76" s="134" t="s">
        <v>62</v>
      </c>
      <c r="L76" s="96"/>
      <c r="M76" s="96"/>
      <c r="N76" s="56"/>
      <c r="O76" s="69"/>
      <c r="P76" s="90"/>
    </row>
    <row r="77" spans="1:16" ht="13.5" customHeight="1" thickTop="1" thickBot="1">
      <c r="B77" s="58"/>
      <c r="C77" s="60"/>
      <c r="D77" s="61"/>
      <c r="E77" s="196"/>
      <c r="F77" s="197"/>
      <c r="G77" s="198"/>
      <c r="H77" s="139"/>
      <c r="I77" s="54"/>
      <c r="J77" s="96"/>
      <c r="K77" s="134" t="s">
        <v>63</v>
      </c>
      <c r="L77" s="96"/>
      <c r="M77" s="96"/>
      <c r="N77" s="56"/>
      <c r="O77" s="69"/>
      <c r="P77" s="90"/>
    </row>
    <row r="78" spans="1:16" ht="13.5" customHeight="1" thickTop="1" thickBot="1">
      <c r="A78" s="90"/>
      <c r="B78" s="58"/>
      <c r="C78" s="60"/>
      <c r="D78" s="61"/>
      <c r="E78" s="196"/>
      <c r="F78" s="197"/>
      <c r="G78" s="198"/>
      <c r="H78" s="90"/>
      <c r="I78" s="54"/>
      <c r="J78" s="96"/>
      <c r="K78" s="134" t="s">
        <v>60</v>
      </c>
      <c r="L78" s="96"/>
      <c r="M78" s="96"/>
      <c r="N78" s="56"/>
      <c r="O78" s="69"/>
      <c r="P78" s="90"/>
    </row>
    <row r="79" spans="1:16" ht="13.5" customHeight="1" thickTop="1" thickBot="1">
      <c r="A79" s="90"/>
      <c r="B79" s="58"/>
      <c r="C79" s="60"/>
      <c r="D79" s="61"/>
      <c r="E79" s="196"/>
      <c r="F79" s="197"/>
      <c r="G79" s="198"/>
      <c r="H79" s="90"/>
      <c r="I79" s="54"/>
      <c r="J79" s="135"/>
      <c r="K79" s="134" t="s">
        <v>61</v>
      </c>
      <c r="L79" s="96"/>
      <c r="M79" s="96"/>
      <c r="N79" s="56"/>
      <c r="O79" s="69"/>
      <c r="P79" s="90"/>
    </row>
    <row r="80" spans="1:16" ht="13.5" customHeight="1" thickTop="1" thickBot="1">
      <c r="A80" s="90"/>
      <c r="B80" s="58"/>
      <c r="C80" s="60"/>
      <c r="D80" s="61"/>
      <c r="E80" s="196"/>
      <c r="F80" s="197"/>
      <c r="G80" s="198"/>
      <c r="H80" s="90"/>
      <c r="I80" s="55"/>
      <c r="J80" s="111"/>
      <c r="K80" s="111"/>
      <c r="L80" s="111"/>
      <c r="M80" s="111"/>
      <c r="N80" s="70"/>
      <c r="O80" s="71"/>
      <c r="P80" s="90"/>
    </row>
    <row r="81" spans="1:16" ht="13.5" customHeight="1">
      <c r="A81" s="90"/>
      <c r="B81" s="58"/>
      <c r="C81" s="60"/>
      <c r="D81" s="61"/>
      <c r="E81" s="196"/>
      <c r="F81" s="197"/>
      <c r="G81" s="198"/>
      <c r="H81" s="90"/>
      <c r="I81" s="139"/>
      <c r="J81" s="140"/>
      <c r="K81" s="140"/>
      <c r="L81" s="140"/>
      <c r="M81" s="140"/>
      <c r="N81" s="140"/>
      <c r="P81" s="90"/>
    </row>
    <row r="82" spans="1:16" ht="13.5" customHeight="1">
      <c r="A82" s="90"/>
      <c r="B82" s="58"/>
      <c r="C82" s="60"/>
      <c r="D82" s="61"/>
      <c r="E82" s="196"/>
      <c r="F82" s="197"/>
      <c r="G82" s="198"/>
      <c r="H82" s="90"/>
      <c r="I82" s="90"/>
      <c r="J82" s="120"/>
      <c r="K82" s="120"/>
      <c r="L82" s="298"/>
      <c r="M82" s="298"/>
      <c r="N82" s="298"/>
      <c r="O82" s="90"/>
    </row>
    <row r="83" spans="1:16" ht="13.5" customHeight="1">
      <c r="A83" s="90"/>
      <c r="B83" s="58"/>
      <c r="C83" s="60"/>
      <c r="D83" s="61"/>
      <c r="E83" s="196"/>
      <c r="F83" s="197"/>
      <c r="G83" s="198"/>
      <c r="H83" s="90"/>
      <c r="I83" s="90"/>
      <c r="J83" s="120"/>
      <c r="K83" s="120"/>
      <c r="L83" s="298"/>
      <c r="M83" s="298"/>
      <c r="N83" s="298"/>
      <c r="O83" s="90"/>
    </row>
    <row r="84" spans="1:16" ht="13.5" customHeight="1">
      <c r="A84" s="90"/>
      <c r="B84" s="58"/>
      <c r="C84" s="60"/>
      <c r="D84" s="61"/>
      <c r="E84" s="196"/>
      <c r="F84" s="197"/>
      <c r="G84" s="198"/>
      <c r="H84" s="90"/>
      <c r="I84" s="90"/>
      <c r="J84" s="120"/>
      <c r="K84" s="120"/>
      <c r="L84" s="298"/>
      <c r="M84" s="298"/>
      <c r="N84" s="298"/>
      <c r="O84" s="90"/>
    </row>
    <row r="85" spans="1:16" ht="13.5" customHeight="1">
      <c r="A85" s="90"/>
      <c r="B85" s="58"/>
      <c r="C85" s="60"/>
      <c r="D85" s="61"/>
      <c r="E85" s="196"/>
      <c r="F85" s="197"/>
      <c r="G85" s="198"/>
      <c r="H85" s="90"/>
      <c r="I85" s="90"/>
      <c r="J85" s="120"/>
      <c r="K85" s="120"/>
      <c r="L85" s="298"/>
      <c r="M85" s="298"/>
      <c r="N85" s="298"/>
      <c r="O85" s="90"/>
    </row>
    <row r="86" spans="1:16" ht="13.5" customHeight="1">
      <c r="A86" s="90"/>
      <c r="B86" s="58"/>
      <c r="C86" s="60"/>
      <c r="D86" s="61"/>
      <c r="E86" s="196"/>
      <c r="F86" s="197"/>
      <c r="G86" s="198"/>
      <c r="H86" s="90"/>
      <c r="I86" s="90"/>
      <c r="J86" s="120"/>
      <c r="K86" s="120"/>
      <c r="L86" s="298"/>
      <c r="M86" s="298"/>
      <c r="N86" s="298"/>
      <c r="O86" s="90"/>
      <c r="P86" s="90"/>
    </row>
    <row r="87" spans="1:16" ht="13.5" customHeight="1">
      <c r="A87" s="90"/>
      <c r="B87" s="58"/>
      <c r="C87" s="60"/>
      <c r="D87" s="61"/>
      <c r="E87" s="196"/>
      <c r="F87" s="197"/>
      <c r="G87" s="198"/>
      <c r="H87" s="90"/>
      <c r="I87" s="90"/>
      <c r="J87" s="120"/>
      <c r="K87" s="120"/>
      <c r="L87" s="298"/>
      <c r="M87" s="298"/>
      <c r="N87" s="298"/>
      <c r="O87" s="90"/>
      <c r="P87" s="90"/>
    </row>
    <row r="88" spans="1:16" ht="13.5" customHeight="1">
      <c r="A88" s="90"/>
      <c r="B88" s="58"/>
      <c r="C88" s="60"/>
      <c r="D88" s="61"/>
      <c r="E88" s="196"/>
      <c r="F88" s="197"/>
      <c r="G88" s="198"/>
      <c r="H88" s="90"/>
      <c r="I88" s="90"/>
      <c r="J88" s="120"/>
      <c r="K88" s="120"/>
      <c r="L88" s="298"/>
      <c r="M88" s="298"/>
      <c r="N88" s="298"/>
      <c r="O88" s="90"/>
      <c r="P88" s="90"/>
    </row>
    <row r="89" spans="1:16" ht="13.5" customHeight="1">
      <c r="A89" s="90"/>
      <c r="B89" s="58"/>
      <c r="C89" s="60"/>
      <c r="D89" s="61"/>
      <c r="E89" s="196"/>
      <c r="F89" s="197"/>
      <c r="G89" s="198"/>
      <c r="H89" s="90"/>
      <c r="I89" s="90"/>
      <c r="J89" s="151"/>
      <c r="K89" s="151"/>
      <c r="L89" s="90"/>
      <c r="M89" s="152"/>
      <c r="N89" s="90"/>
      <c r="O89" s="90"/>
      <c r="P89" s="90"/>
    </row>
    <row r="90" spans="1:16" ht="13.5" customHeight="1">
      <c r="A90" s="90"/>
      <c r="B90" s="58"/>
      <c r="C90" s="60"/>
      <c r="D90" s="61"/>
      <c r="E90" s="196"/>
      <c r="F90" s="197"/>
      <c r="G90" s="198"/>
      <c r="H90" s="90"/>
      <c r="I90" s="90"/>
      <c r="J90" s="151"/>
      <c r="K90" s="151"/>
      <c r="L90" s="90"/>
      <c r="M90" s="152"/>
      <c r="N90" s="90"/>
      <c r="O90" s="90"/>
      <c r="P90" s="90"/>
    </row>
    <row r="91" spans="1:16" ht="13.5" customHeight="1">
      <c r="A91" s="90"/>
      <c r="B91" s="58"/>
      <c r="C91" s="60"/>
      <c r="D91" s="61"/>
      <c r="E91" s="196"/>
      <c r="F91" s="197"/>
      <c r="G91" s="198"/>
      <c r="H91" s="90"/>
      <c r="I91" s="90"/>
      <c r="J91" s="151"/>
      <c r="K91" s="151"/>
      <c r="L91" s="90"/>
      <c r="M91" s="152"/>
      <c r="N91" s="90"/>
      <c r="O91" s="90"/>
      <c r="P91" s="90"/>
    </row>
    <row r="92" spans="1:16" ht="13.5" customHeight="1">
      <c r="A92" s="90"/>
      <c r="B92" s="58"/>
      <c r="C92" s="60"/>
      <c r="D92" s="61"/>
      <c r="E92" s="196"/>
      <c r="F92" s="197"/>
      <c r="G92" s="198"/>
      <c r="H92" s="90"/>
      <c r="I92" s="90"/>
      <c r="J92" t="s">
        <v>167</v>
      </c>
      <c r="K92" s="151"/>
      <c r="L92" s="90"/>
      <c r="M92" s="152"/>
      <c r="N92" s="90"/>
      <c r="O92" s="90"/>
      <c r="P92" s="90"/>
    </row>
    <row r="93" spans="1:16" ht="13.5" customHeight="1">
      <c r="A93" s="90"/>
      <c r="B93" s="58"/>
      <c r="C93" s="60"/>
      <c r="D93" s="61"/>
      <c r="E93" s="196"/>
      <c r="F93" s="197"/>
      <c r="G93" s="198"/>
      <c r="H93" s="90"/>
      <c r="I93" s="90"/>
      <c r="J93" s="151"/>
      <c r="K93" s="151"/>
      <c r="L93" s="90"/>
      <c r="M93" s="152"/>
      <c r="N93" s="90"/>
      <c r="O93" s="90"/>
      <c r="P93" s="90"/>
    </row>
    <row r="94" spans="1:16" ht="13.5" customHeight="1">
      <c r="A94" s="90"/>
      <c r="B94" s="58"/>
      <c r="C94" s="60"/>
      <c r="D94" s="61"/>
      <c r="E94" s="196"/>
      <c r="F94" s="197"/>
      <c r="G94" s="198"/>
      <c r="H94" s="90"/>
      <c r="I94" s="90"/>
      <c r="J94" s="151"/>
      <c r="K94" s="151"/>
      <c r="L94" s="90"/>
      <c r="M94" s="152"/>
      <c r="N94" s="90"/>
      <c r="O94" s="90"/>
      <c r="P94" s="90"/>
    </row>
    <row r="95" spans="1:16" ht="13.5" customHeight="1">
      <c r="A95" s="90"/>
      <c r="B95" s="58"/>
      <c r="C95" s="60"/>
      <c r="D95" s="61"/>
      <c r="E95" s="196"/>
      <c r="F95" s="197"/>
      <c r="G95" s="198"/>
      <c r="H95" s="90"/>
      <c r="I95" s="90"/>
      <c r="J95" s="151"/>
      <c r="K95" s="151"/>
      <c r="L95" s="90"/>
      <c r="M95" s="152"/>
      <c r="N95" s="90"/>
      <c r="O95" s="90"/>
      <c r="P95" s="90"/>
    </row>
    <row r="96" spans="1:16" ht="13.5" customHeight="1">
      <c r="A96" s="90"/>
      <c r="B96" s="58"/>
      <c r="C96" s="60"/>
      <c r="D96" s="61"/>
      <c r="E96" s="196"/>
      <c r="F96" s="197"/>
      <c r="G96" s="198"/>
      <c r="H96" s="90"/>
      <c r="I96" s="90"/>
      <c r="J96" s="151"/>
      <c r="K96" s="151"/>
      <c r="L96" s="90"/>
      <c r="M96" s="152"/>
      <c r="N96" s="90"/>
      <c r="O96" s="90"/>
      <c r="P96" s="90"/>
    </row>
    <row r="97" spans="1:16" ht="13.5" customHeight="1">
      <c r="A97" s="90"/>
      <c r="B97" s="58"/>
      <c r="C97" s="60"/>
      <c r="D97" s="61"/>
      <c r="E97" s="196"/>
      <c r="F97" s="197"/>
      <c r="G97" s="198"/>
      <c r="H97" s="90"/>
      <c r="I97" s="90"/>
      <c r="J97" s="151"/>
      <c r="K97" s="151"/>
      <c r="L97" s="90"/>
      <c r="M97" s="152"/>
      <c r="N97" s="90"/>
      <c r="O97" s="90"/>
      <c r="P97" s="90"/>
    </row>
    <row r="98" spans="1:16" ht="13.5" customHeight="1">
      <c r="A98" s="90"/>
      <c r="B98" s="58"/>
      <c r="C98" s="60"/>
      <c r="D98" s="61"/>
      <c r="E98" s="196"/>
      <c r="F98" s="197"/>
      <c r="G98" s="198"/>
      <c r="H98" s="90"/>
      <c r="I98" s="90"/>
      <c r="J98" s="151"/>
      <c r="K98" s="151"/>
      <c r="L98" s="90"/>
      <c r="M98" s="152"/>
      <c r="N98" s="90"/>
      <c r="O98" s="90"/>
      <c r="P98" s="90"/>
    </row>
    <row r="99" spans="1:16" ht="13.5" customHeight="1">
      <c r="A99" s="90"/>
      <c r="B99" s="58"/>
      <c r="C99" s="60"/>
      <c r="D99" s="61"/>
      <c r="E99" s="196"/>
      <c r="F99" s="197"/>
      <c r="G99" s="198"/>
      <c r="H99" s="90"/>
      <c r="I99" s="90"/>
      <c r="J99" s="151"/>
      <c r="K99" s="151"/>
      <c r="L99" s="90"/>
      <c r="M99" s="152"/>
      <c r="N99" s="90"/>
      <c r="O99" s="90"/>
      <c r="P99" s="90"/>
    </row>
    <row r="100" spans="1:16" ht="13.5" customHeight="1">
      <c r="B100" s="58"/>
      <c r="C100" s="60"/>
      <c r="D100" s="61"/>
      <c r="E100" s="196"/>
      <c r="F100" s="197"/>
      <c r="G100" s="198"/>
      <c r="I100" s="90"/>
      <c r="J100" s="151"/>
      <c r="K100" s="151"/>
      <c r="L100" s="90"/>
      <c r="M100" s="152"/>
      <c r="N100" s="90"/>
      <c r="O100" s="90"/>
    </row>
    <row r="101" spans="1:16" ht="13.5" customHeight="1">
      <c r="B101" s="58"/>
      <c r="C101" s="60"/>
      <c r="D101" s="61"/>
      <c r="E101" s="196"/>
      <c r="F101" s="197"/>
      <c r="G101" s="198"/>
      <c r="I101" s="90"/>
      <c r="J101" s="151"/>
      <c r="K101" s="151"/>
      <c r="L101" s="90"/>
      <c r="M101" s="152"/>
      <c r="N101" s="90"/>
      <c r="O101" s="90"/>
    </row>
    <row r="102" spans="1:16" ht="13.5" customHeight="1">
      <c r="B102" s="58"/>
      <c r="C102" s="60"/>
      <c r="D102" s="61"/>
      <c r="E102" s="196"/>
      <c r="F102" s="197"/>
      <c r="G102" s="198"/>
      <c r="I102" s="90"/>
      <c r="J102" s="151"/>
      <c r="K102" s="151"/>
      <c r="L102" s="90"/>
      <c r="M102" s="152"/>
      <c r="N102" s="90"/>
      <c r="O102" s="90"/>
    </row>
    <row r="103" spans="1:16" ht="13.5" customHeight="1">
      <c r="B103" s="58"/>
      <c r="C103" s="60"/>
      <c r="D103" s="61"/>
      <c r="E103" s="196"/>
      <c r="F103" s="197"/>
      <c r="G103" s="198"/>
      <c r="I103" s="90"/>
      <c r="J103" s="151"/>
      <c r="K103" s="151"/>
      <c r="L103" s="90"/>
      <c r="M103" s="152"/>
      <c r="N103" s="90"/>
      <c r="O103" s="90"/>
    </row>
    <row r="104" spans="1:16" ht="13.5" customHeight="1">
      <c r="B104" s="58"/>
      <c r="C104" s="60"/>
      <c r="D104" s="61"/>
      <c r="E104" s="196"/>
      <c r="F104" s="197"/>
      <c r="G104" s="198"/>
      <c r="I104" s="90"/>
      <c r="J104" s="151"/>
      <c r="K104" s="151"/>
      <c r="L104" s="90"/>
      <c r="M104" s="152"/>
      <c r="N104" s="90"/>
      <c r="O104" s="90"/>
    </row>
    <row r="105" spans="1:16" ht="13.5" customHeight="1">
      <c r="B105" s="58"/>
      <c r="C105" s="60"/>
      <c r="D105" s="61"/>
      <c r="E105" s="196"/>
      <c r="F105" s="197"/>
      <c r="G105" s="198"/>
      <c r="I105" s="90"/>
      <c r="J105" s="151"/>
      <c r="K105" s="151"/>
      <c r="L105" s="90"/>
      <c r="M105" s="152"/>
      <c r="N105" s="90"/>
      <c r="O105" s="90"/>
    </row>
    <row r="106" spans="1:16" ht="13.5" customHeight="1">
      <c r="B106" s="58"/>
      <c r="C106" s="60"/>
      <c r="D106" s="61"/>
      <c r="E106" s="196"/>
      <c r="F106" s="197"/>
      <c r="G106" s="198"/>
      <c r="I106" s="90"/>
      <c r="J106" s="151"/>
      <c r="K106" s="151"/>
      <c r="L106" s="90"/>
      <c r="M106" s="152"/>
      <c r="N106" s="90"/>
      <c r="O106" s="90"/>
    </row>
    <row r="107" spans="1:16" ht="13.5" customHeight="1">
      <c r="B107" s="58"/>
      <c r="C107" s="60"/>
      <c r="D107" s="61"/>
      <c r="E107" s="196"/>
      <c r="F107" s="197"/>
      <c r="G107" s="198"/>
      <c r="I107" s="90"/>
      <c r="J107" s="151"/>
      <c r="K107" s="151"/>
      <c r="L107" s="90"/>
      <c r="M107" s="152"/>
      <c r="N107" s="90"/>
      <c r="O107" s="90"/>
    </row>
    <row r="108" spans="1:16" ht="13.5" customHeight="1">
      <c r="B108" s="58"/>
      <c r="C108" s="60"/>
      <c r="D108" s="61"/>
      <c r="E108" s="196"/>
      <c r="F108" s="197"/>
      <c r="G108" s="198"/>
      <c r="I108" s="90"/>
      <c r="J108" s="151"/>
      <c r="K108" s="151"/>
      <c r="L108" s="90"/>
      <c r="M108" s="152"/>
      <c r="N108" s="90"/>
      <c r="O108" s="90"/>
    </row>
    <row r="109" spans="1:16" ht="13.5" customHeight="1">
      <c r="B109" s="58"/>
      <c r="C109" s="60"/>
      <c r="D109" s="61"/>
      <c r="E109" s="196"/>
      <c r="F109" s="197"/>
      <c r="G109" s="198"/>
      <c r="I109" s="90"/>
      <c r="J109" s="151"/>
      <c r="K109" s="151"/>
      <c r="L109" s="90"/>
      <c r="M109" s="152"/>
      <c r="N109" s="90"/>
      <c r="O109" s="90"/>
    </row>
    <row r="110" spans="1:16" ht="13.5" customHeight="1">
      <c r="B110" s="58"/>
      <c r="C110" s="60"/>
      <c r="D110" s="61"/>
      <c r="E110" s="196"/>
      <c r="F110" s="197"/>
      <c r="G110" s="198"/>
      <c r="I110" s="90"/>
      <c r="J110" s="151"/>
      <c r="K110" s="151"/>
      <c r="L110" s="90"/>
      <c r="M110" s="152"/>
      <c r="N110" s="90"/>
      <c r="O110" s="90"/>
    </row>
    <row r="111" spans="1:16" ht="13.5" customHeight="1">
      <c r="B111" s="58"/>
      <c r="C111" s="60"/>
      <c r="D111" s="61"/>
      <c r="E111" s="196"/>
      <c r="F111" s="197"/>
      <c r="G111" s="198"/>
      <c r="I111" s="90"/>
      <c r="J111" s="151"/>
      <c r="K111" s="151"/>
      <c r="L111" s="90"/>
      <c r="M111" s="152"/>
      <c r="N111" s="90"/>
      <c r="O111" s="90"/>
    </row>
    <row r="112" spans="1:16" ht="13.5" customHeight="1">
      <c r="B112" s="58"/>
      <c r="C112" s="60"/>
      <c r="D112" s="61"/>
      <c r="E112" s="196"/>
      <c r="F112" s="197"/>
      <c r="G112" s="198"/>
      <c r="I112" s="90"/>
      <c r="J112" s="151"/>
      <c r="K112" s="151"/>
      <c r="L112" s="90"/>
      <c r="M112" s="152"/>
      <c r="N112" s="90"/>
      <c r="O112" s="90"/>
    </row>
    <row r="113" spans="2:15" ht="13.5" customHeight="1">
      <c r="B113" s="58"/>
      <c r="C113" s="60"/>
      <c r="D113" s="61"/>
      <c r="E113" s="196"/>
      <c r="F113" s="197"/>
      <c r="G113" s="198"/>
      <c r="I113" s="90"/>
      <c r="J113" s="151"/>
      <c r="K113" s="151"/>
      <c r="L113" s="90"/>
      <c r="M113" s="152"/>
      <c r="N113" s="90"/>
      <c r="O113" s="90"/>
    </row>
    <row r="114" spans="2:15" ht="13.5" customHeight="1">
      <c r="B114" s="58"/>
      <c r="C114" s="60"/>
      <c r="D114" s="61"/>
      <c r="E114" s="196"/>
      <c r="F114" s="197"/>
      <c r="G114" s="198"/>
      <c r="I114" s="90"/>
      <c r="J114" s="151"/>
      <c r="K114" s="151"/>
      <c r="L114" s="90"/>
      <c r="M114" s="152"/>
      <c r="N114" s="90"/>
      <c r="O114" s="90"/>
    </row>
    <row r="115" spans="2:15" ht="13.5" customHeight="1">
      <c r="B115" s="58"/>
      <c r="C115" s="60"/>
      <c r="D115" s="61"/>
      <c r="E115" s="196"/>
      <c r="F115" s="197"/>
      <c r="G115" s="198"/>
      <c r="I115" s="90"/>
      <c r="J115" s="151"/>
      <c r="K115" s="151"/>
      <c r="L115" s="90"/>
      <c r="M115" s="152"/>
      <c r="N115" s="90"/>
      <c r="O115" s="90"/>
    </row>
    <row r="116" spans="2:15" ht="13.5" customHeight="1">
      <c r="B116" s="58"/>
      <c r="C116" s="60"/>
      <c r="D116" s="61"/>
      <c r="E116" s="196"/>
      <c r="F116" s="197"/>
      <c r="G116" s="198"/>
      <c r="I116" s="90"/>
      <c r="J116" s="151"/>
      <c r="K116" s="151"/>
      <c r="L116" s="90"/>
      <c r="M116" s="152"/>
      <c r="N116" s="90"/>
      <c r="O116" s="90"/>
    </row>
    <row r="117" spans="2:15" ht="13.5" customHeight="1">
      <c r="B117" s="58"/>
      <c r="C117" s="60"/>
      <c r="D117" s="61"/>
      <c r="E117" s="196"/>
      <c r="F117" s="197"/>
      <c r="G117" s="198"/>
      <c r="I117" s="90"/>
      <c r="J117" s="151"/>
      <c r="K117" s="151"/>
      <c r="L117" s="90"/>
      <c r="M117" s="152"/>
      <c r="N117" s="90"/>
      <c r="O117" s="90"/>
    </row>
    <row r="118" spans="2:15" ht="13.5" customHeight="1">
      <c r="B118" s="58"/>
      <c r="C118" s="60"/>
      <c r="D118" s="61"/>
      <c r="E118" s="196"/>
      <c r="F118" s="197"/>
      <c r="G118" s="198"/>
      <c r="I118" s="90"/>
      <c r="J118" s="151"/>
      <c r="K118" s="151"/>
      <c r="L118" s="90"/>
      <c r="M118" s="152"/>
      <c r="N118" s="90"/>
      <c r="O118" s="90"/>
    </row>
    <row r="119" spans="2:15" ht="13.5" customHeight="1">
      <c r="B119" s="58"/>
      <c r="C119" s="60"/>
      <c r="D119" s="61"/>
      <c r="E119" s="196"/>
      <c r="F119" s="197"/>
      <c r="G119" s="198"/>
      <c r="I119" s="90"/>
      <c r="J119" s="151"/>
      <c r="K119" s="151"/>
      <c r="L119" s="90"/>
      <c r="M119" s="152"/>
      <c r="N119" s="90"/>
      <c r="O119" s="90"/>
    </row>
    <row r="120" spans="2:15" ht="13.5" customHeight="1">
      <c r="B120" s="58"/>
      <c r="C120" s="60"/>
      <c r="D120" s="61"/>
      <c r="E120" s="196"/>
      <c r="F120" s="197"/>
      <c r="G120" s="198"/>
      <c r="I120" s="90"/>
      <c r="J120" s="151"/>
      <c r="K120" s="151"/>
      <c r="L120" s="90"/>
      <c r="M120" s="152"/>
      <c r="N120" s="90"/>
      <c r="O120" s="90"/>
    </row>
    <row r="121" spans="2:15" ht="13.5" customHeight="1">
      <c r="B121" s="58"/>
      <c r="C121" s="60"/>
      <c r="D121" s="61"/>
      <c r="E121" s="196"/>
      <c r="F121" s="197"/>
      <c r="G121" s="198"/>
      <c r="I121" s="90"/>
      <c r="J121" s="151"/>
      <c r="K121" s="151"/>
      <c r="L121" s="90"/>
      <c r="M121" s="152"/>
      <c r="N121" s="90"/>
      <c r="O121" s="90"/>
    </row>
    <row r="122" spans="2:15" ht="13.5" customHeight="1">
      <c r="B122" s="58"/>
      <c r="C122" s="60"/>
      <c r="D122" s="61"/>
      <c r="E122" s="196"/>
      <c r="F122" s="197"/>
      <c r="G122" s="198"/>
      <c r="I122" s="90"/>
      <c r="J122" s="151"/>
      <c r="K122" s="151"/>
      <c r="L122" s="90"/>
      <c r="M122" s="152"/>
      <c r="N122" s="90"/>
      <c r="O122" s="90"/>
    </row>
    <row r="123" spans="2:15" ht="13.5" customHeight="1">
      <c r="B123" s="58"/>
      <c r="C123" s="60"/>
      <c r="D123" s="61"/>
      <c r="E123" s="196"/>
      <c r="F123" s="197"/>
      <c r="G123" s="198"/>
      <c r="I123" s="90"/>
      <c r="J123" s="151"/>
      <c r="K123" s="151"/>
      <c r="L123" s="90"/>
      <c r="M123" s="152"/>
      <c r="N123" s="90"/>
      <c r="O123" s="90"/>
    </row>
    <row r="124" spans="2:15" ht="13.5" customHeight="1">
      <c r="B124" s="58"/>
      <c r="C124" s="60"/>
      <c r="D124" s="61"/>
      <c r="E124" s="196"/>
      <c r="F124" s="197"/>
      <c r="G124" s="198"/>
      <c r="I124" s="90"/>
      <c r="J124" s="151"/>
      <c r="K124" s="151"/>
      <c r="L124" s="90"/>
      <c r="M124" s="152"/>
      <c r="N124" s="90"/>
      <c r="O124" s="90"/>
    </row>
    <row r="125" spans="2:15" ht="13.5" customHeight="1">
      <c r="B125" s="58"/>
      <c r="C125" s="60"/>
      <c r="D125" s="61"/>
      <c r="E125" s="196"/>
      <c r="F125" s="197"/>
      <c r="G125" s="198"/>
      <c r="I125" s="90"/>
      <c r="J125" s="151"/>
      <c r="K125" s="151"/>
      <c r="L125" s="90"/>
      <c r="M125" s="152"/>
      <c r="N125" s="90"/>
      <c r="O125" s="90"/>
    </row>
    <row r="126" spans="2:15" ht="13.5" customHeight="1">
      <c r="B126" s="58"/>
      <c r="C126" s="60"/>
      <c r="D126" s="61"/>
      <c r="E126" s="196"/>
      <c r="F126" s="197"/>
      <c r="G126" s="198"/>
      <c r="I126" s="90"/>
      <c r="J126" s="151"/>
      <c r="K126" s="151"/>
      <c r="L126" s="90"/>
      <c r="M126" s="152"/>
      <c r="N126" s="90"/>
      <c r="O126" s="90"/>
    </row>
    <row r="127" spans="2:15" ht="13.5" customHeight="1">
      <c r="B127" s="58"/>
      <c r="C127" s="60"/>
      <c r="D127" s="61"/>
      <c r="E127" s="196"/>
      <c r="F127" s="197"/>
      <c r="G127" s="198"/>
      <c r="I127" s="90"/>
      <c r="J127" s="151"/>
      <c r="K127" s="151"/>
      <c r="L127" s="90"/>
      <c r="M127" s="152"/>
      <c r="N127" s="90"/>
      <c r="O127" s="90"/>
    </row>
    <row r="128" spans="2:15" ht="13.5" customHeight="1">
      <c r="B128" s="58"/>
      <c r="C128" s="60"/>
      <c r="D128" s="61"/>
      <c r="E128" s="196"/>
      <c r="F128" s="197"/>
      <c r="G128" s="198"/>
      <c r="I128" s="90"/>
      <c r="J128" s="151"/>
      <c r="K128" s="151"/>
      <c r="L128" s="90"/>
      <c r="M128" s="152"/>
      <c r="N128" s="90"/>
      <c r="O128" s="90"/>
    </row>
    <row r="129" spans="2:15" ht="13.5" customHeight="1">
      <c r="B129" s="58"/>
      <c r="C129" s="60"/>
      <c r="D129" s="61"/>
      <c r="E129" s="196"/>
      <c r="F129" s="197"/>
      <c r="G129" s="198"/>
      <c r="I129" s="90"/>
      <c r="J129" s="151"/>
      <c r="K129" s="151"/>
      <c r="L129" s="90"/>
      <c r="M129" s="152"/>
      <c r="N129" s="90"/>
      <c r="O129" s="90"/>
    </row>
    <row r="130" spans="2:15" ht="13.5" customHeight="1">
      <c r="B130" s="58"/>
      <c r="C130" s="60"/>
      <c r="D130" s="61"/>
      <c r="E130" s="196"/>
      <c r="F130" s="197"/>
      <c r="G130" s="198"/>
      <c r="I130" s="90"/>
      <c r="J130" s="151"/>
      <c r="K130" s="151"/>
      <c r="L130" s="90"/>
      <c r="M130" s="152"/>
      <c r="N130" s="90"/>
      <c r="O130" s="90"/>
    </row>
    <row r="131" spans="2:15" ht="13.5" customHeight="1">
      <c r="B131" s="58"/>
      <c r="C131" s="60"/>
      <c r="D131" s="61"/>
      <c r="E131" s="196"/>
      <c r="F131" s="197"/>
      <c r="G131" s="198"/>
      <c r="I131" s="90"/>
      <c r="J131" s="151"/>
      <c r="K131" s="151"/>
      <c r="L131" s="90"/>
      <c r="M131" s="152"/>
      <c r="N131" s="90"/>
      <c r="O131" s="90"/>
    </row>
    <row r="132" spans="2:15" ht="13.5" customHeight="1">
      <c r="B132" s="58"/>
      <c r="C132" s="60"/>
      <c r="D132" s="61"/>
      <c r="E132" s="196"/>
      <c r="F132" s="197"/>
      <c r="G132" s="198"/>
      <c r="I132" s="90"/>
      <c r="J132" s="151"/>
      <c r="K132" s="151"/>
      <c r="L132" s="90"/>
      <c r="M132" s="152"/>
      <c r="N132" s="90"/>
      <c r="O132" s="90"/>
    </row>
    <row r="133" spans="2:15" ht="13.5" customHeight="1">
      <c r="B133" s="58"/>
      <c r="C133" s="60"/>
      <c r="D133" s="61"/>
      <c r="E133" s="196"/>
      <c r="F133" s="197"/>
      <c r="G133" s="198"/>
      <c r="I133" s="90"/>
      <c r="J133" s="151"/>
      <c r="K133" s="151"/>
      <c r="L133" s="90"/>
      <c r="M133" s="152"/>
      <c r="N133" s="90"/>
      <c r="O133" s="90"/>
    </row>
    <row r="134" spans="2:15" ht="13.5" customHeight="1">
      <c r="B134" s="58"/>
      <c r="C134" s="60"/>
      <c r="D134" s="61"/>
      <c r="E134" s="196"/>
      <c r="F134" s="197"/>
      <c r="G134" s="198"/>
      <c r="I134" s="90"/>
      <c r="J134" s="151"/>
      <c r="K134" s="151"/>
      <c r="L134" s="90"/>
      <c r="M134" s="152"/>
      <c r="N134" s="90"/>
      <c r="O134" s="90"/>
    </row>
    <row r="135" spans="2:15" ht="13.5" customHeight="1">
      <c r="B135" s="58"/>
      <c r="C135" s="60"/>
      <c r="D135" s="61"/>
      <c r="E135" s="196"/>
      <c r="F135" s="197"/>
      <c r="G135" s="198"/>
      <c r="I135" s="90"/>
      <c r="J135" s="151"/>
      <c r="K135" s="151"/>
      <c r="L135" s="90"/>
      <c r="M135" s="152"/>
      <c r="N135" s="90"/>
      <c r="O135" s="90"/>
    </row>
    <row r="136" spans="2:15" ht="13.5" customHeight="1">
      <c r="B136" s="58"/>
      <c r="C136" s="60"/>
      <c r="D136" s="61"/>
      <c r="E136" s="196"/>
      <c r="F136" s="197"/>
      <c r="G136" s="198"/>
      <c r="I136" s="90"/>
      <c r="J136" s="151"/>
      <c r="K136" s="151"/>
      <c r="L136" s="90"/>
      <c r="M136" s="152"/>
      <c r="N136" s="90"/>
      <c r="O136" s="90"/>
    </row>
    <row r="137" spans="2:15" ht="13.5" customHeight="1">
      <c r="B137" s="58"/>
      <c r="C137" s="60"/>
      <c r="D137" s="61"/>
      <c r="E137" s="196"/>
      <c r="F137" s="197"/>
      <c r="G137" s="198"/>
      <c r="I137" s="90"/>
      <c r="J137" s="151"/>
      <c r="K137" s="151"/>
      <c r="L137" s="90"/>
      <c r="M137" s="152"/>
      <c r="N137" s="90"/>
      <c r="O137" s="90"/>
    </row>
    <row r="138" spans="2:15" ht="13.5" customHeight="1">
      <c r="B138" s="58"/>
      <c r="C138" s="60"/>
      <c r="D138" s="61"/>
      <c r="E138" s="196"/>
      <c r="F138" s="197"/>
      <c r="G138" s="198"/>
      <c r="I138" s="90"/>
      <c r="J138" s="151"/>
      <c r="K138" s="151"/>
      <c r="L138" s="90"/>
      <c r="M138" s="152"/>
      <c r="N138" s="90"/>
      <c r="O138" s="90"/>
    </row>
    <row r="139" spans="2:15" ht="13.5" customHeight="1">
      <c r="B139" s="58"/>
      <c r="C139" s="60"/>
      <c r="D139" s="61"/>
      <c r="E139" s="196"/>
      <c r="F139" s="197"/>
      <c r="G139" s="198"/>
      <c r="I139" s="90"/>
      <c r="J139" s="151"/>
      <c r="K139" s="151"/>
      <c r="L139" s="90"/>
      <c r="M139" s="152"/>
      <c r="N139" s="90"/>
      <c r="O139" s="90"/>
    </row>
    <row r="140" spans="2:15" ht="13.5" customHeight="1">
      <c r="B140" s="58"/>
      <c r="C140" s="60"/>
      <c r="D140" s="61"/>
      <c r="E140" s="196"/>
      <c r="F140" s="197"/>
      <c r="G140" s="198"/>
      <c r="I140" s="90"/>
      <c r="J140" s="151"/>
      <c r="K140" s="151"/>
      <c r="L140" s="90"/>
      <c r="M140" s="152"/>
      <c r="N140" s="90"/>
      <c r="O140" s="90"/>
    </row>
    <row r="141" spans="2:15" ht="13.5" customHeight="1">
      <c r="B141" s="58"/>
      <c r="C141" s="60"/>
      <c r="D141" s="61"/>
      <c r="E141" s="196"/>
      <c r="F141" s="197"/>
      <c r="G141" s="198"/>
      <c r="I141" s="90"/>
      <c r="J141" s="151"/>
      <c r="K141" s="151"/>
      <c r="L141" s="90"/>
      <c r="M141" s="152"/>
      <c r="N141" s="90"/>
      <c r="O141" s="90"/>
    </row>
    <row r="142" spans="2:15" ht="13.5" customHeight="1">
      <c r="B142" s="58"/>
      <c r="C142" s="60"/>
      <c r="D142" s="61"/>
      <c r="E142" s="196"/>
      <c r="F142" s="197"/>
      <c r="G142" s="198"/>
      <c r="I142" s="90"/>
      <c r="J142" s="151"/>
      <c r="K142" s="151"/>
      <c r="L142" s="90"/>
      <c r="M142" s="152"/>
      <c r="N142" s="90"/>
      <c r="O142" s="90"/>
    </row>
    <row r="143" spans="2:15" ht="13.5" customHeight="1">
      <c r="B143" s="58"/>
      <c r="C143" s="60"/>
      <c r="D143" s="61"/>
      <c r="E143" s="196"/>
      <c r="F143" s="197"/>
      <c r="G143" s="198"/>
      <c r="I143" s="90"/>
      <c r="J143" s="151"/>
      <c r="K143" s="151"/>
      <c r="L143" s="90"/>
      <c r="M143" s="152"/>
      <c r="N143" s="90"/>
      <c r="O143" s="90"/>
    </row>
    <row r="144" spans="2:15" ht="13.5" customHeight="1">
      <c r="B144" s="58"/>
      <c r="C144" s="60"/>
      <c r="D144" s="61"/>
      <c r="E144" s="196"/>
      <c r="F144" s="197"/>
      <c r="G144" s="198"/>
      <c r="I144" s="90"/>
      <c r="J144" s="151"/>
      <c r="K144" s="151"/>
      <c r="L144" s="90"/>
      <c r="M144" s="152"/>
      <c r="N144" s="90"/>
      <c r="O144" s="90"/>
    </row>
    <row r="145" spans="2:16" ht="13.5" customHeight="1">
      <c r="B145" s="58"/>
      <c r="C145" s="60"/>
      <c r="D145" s="61"/>
      <c r="E145" s="196"/>
      <c r="F145" s="197"/>
      <c r="G145" s="198"/>
      <c r="I145" s="90"/>
      <c r="J145" s="151"/>
      <c r="K145" s="151"/>
      <c r="L145" s="90"/>
      <c r="M145" s="152"/>
      <c r="N145" s="90"/>
      <c r="O145" s="90"/>
    </row>
    <row r="146" spans="2:16" ht="13.5" customHeight="1">
      <c r="B146" s="58"/>
      <c r="C146" s="60"/>
      <c r="D146" s="61"/>
      <c r="E146" s="196"/>
      <c r="F146" s="197"/>
      <c r="G146" s="198"/>
      <c r="I146" s="90"/>
      <c r="J146" s="151"/>
      <c r="K146" s="151"/>
      <c r="L146" s="90"/>
      <c r="M146" s="152"/>
      <c r="N146" s="90"/>
      <c r="O146" s="90"/>
    </row>
    <row r="147" spans="2:16" ht="13.5" customHeight="1">
      <c r="B147" s="58"/>
      <c r="C147" s="60"/>
      <c r="D147" s="61"/>
      <c r="E147" s="196"/>
      <c r="F147" s="197"/>
      <c r="G147" s="198"/>
      <c r="J147" s="77"/>
      <c r="K147" s="77"/>
      <c r="M147" s="89"/>
    </row>
    <row r="148" spans="2:16" ht="13.5" customHeight="1">
      <c r="B148" s="58"/>
      <c r="C148" s="60"/>
      <c r="D148" s="61"/>
      <c r="E148" s="196"/>
      <c r="F148" s="197"/>
      <c r="G148" s="198"/>
      <c r="J148" s="77"/>
      <c r="K148" s="77"/>
      <c r="M148" s="89"/>
    </row>
    <row r="149" spans="2:16" ht="13.5" customHeight="1">
      <c r="B149" s="58"/>
      <c r="C149" s="60"/>
      <c r="D149" s="61"/>
      <c r="E149" s="196"/>
      <c r="F149" s="197"/>
      <c r="G149" s="198"/>
      <c r="J149" s="77"/>
      <c r="K149" s="77"/>
      <c r="M149" s="89"/>
    </row>
    <row r="150" spans="2:16" ht="13.5" customHeight="1">
      <c r="B150" s="58"/>
      <c r="C150" s="60"/>
      <c r="D150" s="61"/>
      <c r="E150" s="196"/>
      <c r="F150" s="197"/>
      <c r="G150" s="198"/>
      <c r="J150" s="77"/>
      <c r="K150" s="77"/>
      <c r="M150" s="89"/>
    </row>
    <row r="151" spans="2:16" ht="13.5" customHeight="1">
      <c r="B151" s="58"/>
      <c r="C151" s="60"/>
      <c r="D151" s="61"/>
      <c r="E151" s="196"/>
      <c r="F151" s="197"/>
      <c r="G151" s="198"/>
      <c r="J151" s="77"/>
      <c r="K151" s="77"/>
      <c r="M151" s="89"/>
    </row>
    <row r="152" spans="2:16" ht="13.5" customHeight="1">
      <c r="B152" s="58"/>
      <c r="C152" s="60"/>
      <c r="D152" s="61"/>
      <c r="E152" s="196"/>
      <c r="F152" s="197"/>
      <c r="G152" s="198"/>
      <c r="J152" s="77"/>
      <c r="K152" s="77"/>
      <c r="M152" s="89"/>
    </row>
    <row r="153" spans="2:16" ht="13.5" customHeight="1">
      <c r="B153" s="58"/>
      <c r="C153" s="60"/>
      <c r="D153" s="61"/>
      <c r="E153" s="196"/>
      <c r="F153" s="197"/>
      <c r="G153" s="198"/>
      <c r="J153" s="77"/>
      <c r="K153" s="77"/>
      <c r="M153" s="89"/>
    </row>
    <row r="154" spans="2:16" ht="13.5" customHeight="1">
      <c r="B154" s="58"/>
      <c r="C154" s="60"/>
      <c r="D154" s="61"/>
      <c r="E154" s="196"/>
      <c r="F154" s="197"/>
      <c r="G154" s="198"/>
      <c r="J154" s="77"/>
      <c r="K154" s="77"/>
      <c r="M154" s="89"/>
    </row>
    <row r="155" spans="2:16" ht="13.5" customHeight="1">
      <c r="B155" s="58"/>
      <c r="C155" s="60"/>
      <c r="D155" s="61"/>
      <c r="E155" s="196"/>
      <c r="F155" s="197"/>
      <c r="G155" s="198"/>
      <c r="J155" s="77"/>
      <c r="K155" s="77"/>
      <c r="M155" s="89"/>
    </row>
    <row r="156" spans="2:16" ht="13.5" customHeight="1">
      <c r="B156" s="58"/>
      <c r="C156" s="60"/>
      <c r="D156" s="61"/>
      <c r="E156" s="196"/>
      <c r="F156" s="197"/>
      <c r="G156" s="198"/>
      <c r="J156" s="77"/>
      <c r="K156" s="77"/>
      <c r="M156" s="89"/>
    </row>
    <row r="157" spans="2:16" ht="13.5" customHeight="1">
      <c r="B157" s="58"/>
      <c r="C157" s="60"/>
      <c r="D157" s="61"/>
      <c r="E157" s="196"/>
      <c r="F157" s="197"/>
      <c r="G157" s="198"/>
      <c r="J157" s="77"/>
      <c r="K157" s="77"/>
      <c r="M157" s="89"/>
    </row>
    <row r="158" spans="2:16" ht="13.5" customHeight="1">
      <c r="B158" s="58"/>
      <c r="C158" s="60"/>
      <c r="D158" s="61"/>
      <c r="E158" s="196"/>
      <c r="F158" s="197"/>
      <c r="G158" s="198"/>
      <c r="J158" s="77"/>
      <c r="K158" s="77"/>
      <c r="M158" s="89"/>
    </row>
    <row r="159" spans="2:16" ht="13.5" customHeight="1" thickBot="1">
      <c r="B159" s="199"/>
      <c r="C159" s="194"/>
      <c r="D159" s="195"/>
      <c r="E159" s="200"/>
      <c r="F159" s="201"/>
      <c r="G159" s="202"/>
      <c r="H159" s="139"/>
      <c r="J159" s="77"/>
      <c r="K159" s="77"/>
      <c r="M159" s="89"/>
      <c r="P159" s="90"/>
    </row>
    <row r="160" spans="2:16" ht="32.25" customHeight="1" thickBot="1">
      <c r="B160" s="342" t="s">
        <v>160</v>
      </c>
      <c r="C160" s="343"/>
      <c r="D160" s="343"/>
      <c r="E160" s="343"/>
      <c r="F160" s="343"/>
      <c r="G160" s="344"/>
      <c r="H160" s="82"/>
      <c r="K160" s="77"/>
      <c r="M160" s="89"/>
    </row>
    <row r="161" spans="1:23" ht="13.5" customHeight="1" thickBot="1">
      <c r="B161" s="327" t="s">
        <v>3</v>
      </c>
      <c r="C161" s="328"/>
      <c r="D161" s="328"/>
      <c r="E161" s="328"/>
      <c r="F161" s="328"/>
      <c r="G161" s="329"/>
      <c r="H161" s="82"/>
      <c r="K161" s="77"/>
      <c r="M161" s="89"/>
    </row>
    <row r="162" spans="1:23" ht="13.5" customHeight="1">
      <c r="B162" s="203" t="s">
        <v>28</v>
      </c>
      <c r="C162" s="204" t="s">
        <v>29</v>
      </c>
      <c r="D162" s="338" t="s">
        <v>2</v>
      </c>
      <c r="E162" s="340" t="s">
        <v>119</v>
      </c>
      <c r="F162" s="330" t="s">
        <v>159</v>
      </c>
      <c r="G162" s="331"/>
      <c r="H162" s="82"/>
      <c r="I162" s="139"/>
      <c r="K162" s="140"/>
      <c r="L162" s="140"/>
      <c r="M162" s="140"/>
      <c r="N162" s="140"/>
    </row>
    <row r="163" spans="1:23" ht="13.5" customHeight="1" thickBot="1">
      <c r="B163" s="205" t="s">
        <v>16</v>
      </c>
      <c r="C163" s="206" t="s">
        <v>16</v>
      </c>
      <c r="D163" s="339"/>
      <c r="E163" s="341"/>
      <c r="F163" s="332"/>
      <c r="G163" s="333"/>
      <c r="H163" s="82"/>
      <c r="I163" s="82"/>
      <c r="K163" s="84"/>
      <c r="L163" s="84"/>
      <c r="M163" s="84"/>
      <c r="N163" s="84"/>
    </row>
    <row r="164" spans="1:23" ht="13.5" customHeight="1">
      <c r="B164" s="58"/>
      <c r="C164" s="60"/>
      <c r="D164" s="61"/>
      <c r="E164" s="304"/>
      <c r="F164" s="334"/>
      <c r="G164" s="335"/>
      <c r="H164" s="82"/>
      <c r="I164" s="82"/>
      <c r="K164" s="84"/>
      <c r="L164" s="84"/>
      <c r="M164" s="84"/>
      <c r="N164" s="84"/>
    </row>
    <row r="165" spans="1:23" ht="13.5" customHeight="1">
      <c r="B165" s="58"/>
      <c r="C165" s="60"/>
      <c r="D165" s="61"/>
      <c r="E165" s="196"/>
      <c r="F165" s="336"/>
      <c r="G165" s="337"/>
      <c r="H165" s="82"/>
      <c r="I165" s="82"/>
      <c r="K165" s="84"/>
      <c r="L165" s="84"/>
      <c r="M165" s="84"/>
      <c r="N165" s="84"/>
    </row>
    <row r="166" spans="1:23" ht="13.5" customHeight="1" thickBot="1">
      <c r="B166" s="199"/>
      <c r="C166" s="194"/>
      <c r="D166" s="195"/>
      <c r="E166" s="200"/>
      <c r="F166" s="325"/>
      <c r="G166" s="326"/>
      <c r="H166" s="82"/>
      <c r="I166" s="82"/>
      <c r="K166" s="84"/>
      <c r="L166" s="84"/>
      <c r="M166" s="84"/>
      <c r="N166" s="84"/>
    </row>
    <row r="167" spans="1:23" ht="13.5" customHeight="1">
      <c r="B167" s="299"/>
      <c r="C167" s="299"/>
      <c r="D167" s="300"/>
      <c r="E167" s="301"/>
      <c r="F167" s="302"/>
      <c r="G167" s="303"/>
      <c r="H167" s="83"/>
      <c r="I167" s="82"/>
      <c r="K167" s="84"/>
      <c r="L167" s="84"/>
      <c r="M167" s="84"/>
      <c r="N167" s="84"/>
    </row>
    <row r="168" spans="1:23" ht="13.5" customHeight="1">
      <c r="B168" s="299"/>
      <c r="C168" s="299"/>
      <c r="D168" s="300"/>
      <c r="E168" s="301"/>
      <c r="F168" s="302"/>
      <c r="G168" s="303"/>
      <c r="H168" s="83"/>
      <c r="I168" s="82"/>
      <c r="K168" s="84"/>
      <c r="L168" s="84"/>
      <c r="M168" s="84"/>
      <c r="N168" s="84"/>
      <c r="P168" s="84"/>
      <c r="Q168" s="84"/>
    </row>
    <row r="169" spans="1:23" ht="13.5" customHeight="1">
      <c r="B169" s="299"/>
      <c r="C169" s="299"/>
      <c r="D169" s="300"/>
      <c r="E169" s="301"/>
      <c r="F169" s="302"/>
      <c r="G169" s="303"/>
      <c r="I169" s="82"/>
      <c r="K169" s="84"/>
      <c r="L169" s="84"/>
      <c r="M169" s="84"/>
      <c r="N169" s="84"/>
      <c r="P169" s="84"/>
      <c r="Q169" s="84"/>
    </row>
    <row r="170" spans="1:23" ht="13.5" customHeight="1">
      <c r="B170" s="299"/>
      <c r="C170" s="299"/>
      <c r="D170" s="300"/>
      <c r="E170" s="301"/>
      <c r="F170" s="302"/>
      <c r="G170" s="303"/>
      <c r="I170" s="82"/>
      <c r="K170" s="84"/>
      <c r="L170" s="84"/>
      <c r="M170" s="84"/>
      <c r="N170" s="84"/>
      <c r="P170" s="84"/>
      <c r="Q170" s="84"/>
    </row>
    <row r="171" spans="1:23" ht="13.5" customHeight="1">
      <c r="A171" s="90"/>
      <c r="B171" s="299"/>
      <c r="C171" s="299"/>
      <c r="D171" s="300"/>
      <c r="E171" s="301"/>
      <c r="F171" s="302"/>
      <c r="G171" s="303"/>
      <c r="H171" s="138"/>
      <c r="I171" s="83"/>
      <c r="K171" s="85"/>
      <c r="L171" s="84"/>
      <c r="M171" s="86"/>
      <c r="N171" s="84"/>
      <c r="O171" s="84"/>
      <c r="P171" s="140"/>
      <c r="Q171" s="84"/>
      <c r="R171" s="84"/>
      <c r="S171" s="84"/>
      <c r="T171" s="84"/>
      <c r="U171" s="84"/>
      <c r="V171" s="84"/>
      <c r="W171" s="84"/>
    </row>
    <row r="172" spans="1:23" ht="13.5" customHeight="1">
      <c r="A172" s="90"/>
      <c r="B172" s="149"/>
      <c r="C172" s="96"/>
      <c r="D172" s="96"/>
      <c r="E172" s="96"/>
      <c r="F172" s="90"/>
      <c r="G172" s="90"/>
      <c r="H172" s="138"/>
      <c r="I172" s="138"/>
      <c r="J172" s="147"/>
      <c r="K172" s="143"/>
      <c r="L172" s="140"/>
      <c r="M172" s="144"/>
      <c r="N172" s="140"/>
      <c r="O172" s="140"/>
      <c r="P172" s="140"/>
      <c r="Q172" s="84"/>
      <c r="R172" s="84"/>
      <c r="S172" s="84"/>
      <c r="T172" s="84"/>
      <c r="U172" s="84"/>
      <c r="V172" s="84"/>
      <c r="W172" s="84"/>
    </row>
    <row r="173" spans="1:23" ht="13.5" customHeight="1">
      <c r="A173" s="90"/>
      <c r="B173" s="149"/>
      <c r="C173" s="96"/>
      <c r="D173" s="90"/>
      <c r="E173" s="90"/>
      <c r="F173" s="90"/>
      <c r="G173" s="90"/>
      <c r="H173" s="138"/>
      <c r="I173" s="138"/>
      <c r="J173" s="143"/>
      <c r="K173" s="143"/>
      <c r="L173" s="140"/>
      <c r="M173" s="144"/>
      <c r="N173" s="140"/>
      <c r="O173" s="140"/>
      <c r="P173" s="140"/>
      <c r="Q173" s="84"/>
      <c r="R173" s="84"/>
      <c r="S173" s="84"/>
      <c r="T173" s="84"/>
      <c r="U173" s="84"/>
      <c r="V173" s="84"/>
      <c r="W173" s="84"/>
    </row>
    <row r="174" spans="1:23" ht="13.5" customHeight="1">
      <c r="A174" s="90"/>
      <c r="B174" s="149"/>
      <c r="C174" s="96"/>
      <c r="D174" s="90"/>
      <c r="E174" s="90"/>
      <c r="F174" s="90"/>
      <c r="G174" s="90"/>
      <c r="H174" s="138"/>
      <c r="I174" s="138"/>
      <c r="J174" s="143"/>
      <c r="K174" s="143"/>
      <c r="L174" s="140"/>
      <c r="M174" s="144"/>
      <c r="N174" s="140"/>
      <c r="O174" s="140"/>
      <c r="P174" s="140"/>
      <c r="Q174" s="84"/>
      <c r="R174" s="84"/>
      <c r="S174" s="84"/>
      <c r="T174" s="84"/>
      <c r="U174" s="84"/>
      <c r="V174" s="84"/>
      <c r="W174" s="84"/>
    </row>
    <row r="175" spans="1:23" ht="13.5" customHeight="1">
      <c r="A175" s="90"/>
      <c r="B175" s="149"/>
      <c r="C175" s="96"/>
      <c r="D175" s="90"/>
      <c r="E175" s="90"/>
      <c r="F175" s="90"/>
      <c r="G175" s="90"/>
      <c r="H175" s="138"/>
      <c r="I175" s="138"/>
      <c r="J175" s="143"/>
      <c r="K175" s="143"/>
      <c r="L175" s="140"/>
      <c r="M175" s="144"/>
      <c r="N175" s="140"/>
      <c r="O175" s="140"/>
      <c r="P175" s="140"/>
      <c r="Q175" s="84"/>
      <c r="R175" s="84"/>
      <c r="S175" s="84"/>
      <c r="T175" s="84"/>
      <c r="U175" s="84"/>
      <c r="V175" s="84"/>
      <c r="W175" s="84"/>
    </row>
    <row r="176" spans="1:23" ht="13.5" customHeight="1">
      <c r="A176" s="90"/>
      <c r="B176" s="149"/>
      <c r="C176" s="96"/>
      <c r="D176" s="90"/>
      <c r="E176" s="90"/>
      <c r="F176" s="90"/>
      <c r="G176" s="90"/>
      <c r="H176" s="96"/>
      <c r="I176" s="138"/>
      <c r="J176" s="138"/>
      <c r="K176" s="143"/>
      <c r="L176" s="140"/>
      <c r="M176" s="144"/>
      <c r="N176" s="140"/>
      <c r="O176" s="140"/>
      <c r="P176" s="90"/>
      <c r="R176" s="84"/>
      <c r="S176" s="84"/>
      <c r="T176" s="84"/>
      <c r="U176" s="84"/>
      <c r="V176" s="84"/>
      <c r="W176" s="84"/>
    </row>
    <row r="177" spans="1:23" ht="13.5" customHeight="1">
      <c r="A177" s="90"/>
      <c r="B177" s="149"/>
      <c r="C177" s="96"/>
      <c r="D177" s="90"/>
      <c r="E177" s="90"/>
      <c r="F177" s="90"/>
      <c r="G177" s="90"/>
      <c r="H177" s="96"/>
      <c r="I177" s="138"/>
      <c r="J177" s="143"/>
      <c r="K177" s="143"/>
      <c r="L177" s="140"/>
      <c r="M177" s="144"/>
      <c r="N177" s="140"/>
      <c r="O177" s="140"/>
      <c r="P177" s="90"/>
      <c r="R177" s="84"/>
      <c r="S177" s="84"/>
      <c r="T177" s="84"/>
      <c r="U177" s="84"/>
      <c r="V177" s="84"/>
      <c r="W177" s="84"/>
    </row>
    <row r="178" spans="1:23" ht="13.5" customHeight="1">
      <c r="A178" s="90"/>
      <c r="B178" s="149"/>
      <c r="C178" s="96"/>
      <c r="D178" s="90"/>
      <c r="E178" s="90"/>
      <c r="F178" s="90"/>
      <c r="G178" s="90"/>
      <c r="H178" s="90"/>
      <c r="I178" s="138"/>
      <c r="J178" s="143"/>
      <c r="K178" s="143"/>
      <c r="L178" s="140"/>
      <c r="M178" s="144"/>
      <c r="N178" s="140"/>
      <c r="O178" s="140"/>
      <c r="P178" s="90"/>
    </row>
    <row r="179" spans="1:23" ht="13.5" customHeight="1">
      <c r="A179" s="90"/>
      <c r="B179" s="149"/>
      <c r="C179" s="96"/>
      <c r="D179" s="90"/>
      <c r="E179" s="90"/>
      <c r="F179" s="90"/>
      <c r="G179" s="90"/>
      <c r="H179" s="90"/>
      <c r="I179" s="138"/>
      <c r="J179" s="143"/>
      <c r="K179" s="143"/>
      <c r="L179" s="140"/>
      <c r="M179" s="144"/>
      <c r="N179" s="140"/>
      <c r="O179" s="140"/>
      <c r="P179" s="90"/>
    </row>
    <row r="180" spans="1:23" ht="13.5" customHeight="1">
      <c r="A180" s="90"/>
      <c r="B180" s="149"/>
      <c r="C180" s="96"/>
      <c r="D180" s="90"/>
      <c r="E180" s="90"/>
      <c r="F180" s="90"/>
      <c r="G180" s="90"/>
      <c r="H180" s="90"/>
      <c r="I180" s="138"/>
      <c r="J180" s="143"/>
      <c r="K180" s="143"/>
      <c r="L180" s="140"/>
      <c r="M180" s="144"/>
      <c r="N180" s="140"/>
      <c r="O180" s="140"/>
      <c r="P180" s="90"/>
    </row>
    <row r="181" spans="1:23" ht="13.5" customHeight="1">
      <c r="A181" s="90"/>
      <c r="B181" s="149"/>
      <c r="C181" s="96"/>
      <c r="D181" s="90"/>
      <c r="E181" s="90"/>
      <c r="F181" s="90"/>
      <c r="G181" s="90"/>
      <c r="H181" s="90"/>
      <c r="I181" s="96"/>
      <c r="J181" s="151"/>
      <c r="K181" s="151"/>
      <c r="L181" s="90"/>
      <c r="M181" s="152"/>
      <c r="N181" s="90"/>
      <c r="O181" s="90"/>
      <c r="P181" s="90"/>
    </row>
    <row r="182" spans="1:23" ht="13.5" customHeight="1">
      <c r="A182" s="90"/>
      <c r="B182" s="149"/>
      <c r="C182" s="96"/>
      <c r="D182" s="90"/>
      <c r="E182" s="90"/>
      <c r="F182" s="90"/>
      <c r="G182" s="90"/>
      <c r="H182" s="90"/>
      <c r="I182" s="96"/>
      <c r="J182" s="151"/>
      <c r="K182" s="151"/>
      <c r="L182" s="90"/>
      <c r="M182" s="152"/>
      <c r="N182" s="90"/>
      <c r="O182" s="90"/>
      <c r="P182" s="90"/>
    </row>
    <row r="183" spans="1:23" ht="13.5" customHeight="1">
      <c r="A183" s="90"/>
      <c r="B183" s="149"/>
      <c r="C183" s="96"/>
      <c r="D183" s="90"/>
      <c r="E183" s="90"/>
      <c r="F183" s="90"/>
      <c r="G183" s="90"/>
      <c r="H183" s="90"/>
      <c r="I183" s="90"/>
      <c r="J183" s="151"/>
      <c r="K183" s="151"/>
      <c r="L183" s="90"/>
      <c r="M183" s="152"/>
      <c r="N183" s="90"/>
      <c r="O183" s="90"/>
      <c r="P183" s="90"/>
    </row>
    <row r="184" spans="1:23" ht="13.5" customHeight="1">
      <c r="B184" s="149"/>
      <c r="C184" s="96"/>
      <c r="D184" s="90"/>
      <c r="E184" s="90"/>
      <c r="F184" s="90"/>
      <c r="G184" s="90"/>
      <c r="I184" s="90"/>
      <c r="J184" s="151"/>
      <c r="K184" s="151"/>
      <c r="L184" s="90"/>
      <c r="M184" s="152"/>
      <c r="N184" s="90"/>
      <c r="O184" s="90"/>
    </row>
    <row r="185" spans="1:23" ht="13.5" customHeight="1">
      <c r="B185" s="149"/>
      <c r="C185" s="96"/>
      <c r="D185" s="90"/>
      <c r="E185" s="90"/>
      <c r="F185" s="90"/>
      <c r="G185" s="90"/>
      <c r="I185" s="90"/>
      <c r="J185" s="151"/>
      <c r="K185" s="151"/>
      <c r="L185" s="90"/>
      <c r="M185" s="152"/>
      <c r="N185" s="90"/>
      <c r="O185" s="90"/>
    </row>
    <row r="186" spans="1:23" ht="13.5" customHeight="1">
      <c r="B186" s="149"/>
      <c r="C186" s="96"/>
      <c r="D186" s="90"/>
      <c r="E186" s="90"/>
      <c r="F186" s="90"/>
      <c r="G186" s="90"/>
      <c r="I186" s="90"/>
      <c r="J186" s="151"/>
      <c r="K186" s="151"/>
      <c r="L186" s="90"/>
      <c r="M186" s="152"/>
      <c r="N186" s="90"/>
      <c r="O186" s="90"/>
    </row>
    <row r="187" spans="1:23" ht="13.5" customHeight="1">
      <c r="B187" s="149"/>
      <c r="C187" s="96"/>
      <c r="D187" s="90"/>
      <c r="E187" s="90"/>
      <c r="F187" s="90"/>
      <c r="G187" s="90"/>
      <c r="I187" s="90"/>
      <c r="J187" s="151"/>
      <c r="K187" s="151"/>
      <c r="L187" s="90"/>
      <c r="M187" s="152"/>
      <c r="N187" s="90"/>
      <c r="O187" s="90"/>
    </row>
    <row r="188" spans="1:23" ht="13.5" customHeight="1">
      <c r="B188" s="149"/>
      <c r="C188" s="96"/>
      <c r="D188" s="90"/>
      <c r="E188" s="90"/>
      <c r="F188" s="90"/>
      <c r="G188" s="90"/>
      <c r="J188" s="77"/>
      <c r="K188" s="77"/>
      <c r="M188" s="89"/>
    </row>
    <row r="189" spans="1:23" ht="13.5" customHeight="1">
      <c r="B189" s="149"/>
      <c r="C189" s="96"/>
      <c r="D189" s="90"/>
      <c r="E189" s="90"/>
      <c r="F189" s="90"/>
      <c r="G189" s="90"/>
      <c r="J189" s="77"/>
      <c r="K189" s="77"/>
      <c r="M189" s="89"/>
    </row>
    <row r="190" spans="1:23" ht="13.5" customHeight="1">
      <c r="B190" s="149"/>
      <c r="C190" s="96"/>
      <c r="D190" s="90"/>
      <c r="E190" s="90"/>
      <c r="F190" s="90"/>
      <c r="G190" s="90"/>
      <c r="J190" s="77"/>
      <c r="K190" s="77"/>
      <c r="M190" s="89"/>
    </row>
    <row r="191" spans="1:23" ht="13.5" customHeight="1">
      <c r="B191" s="149"/>
      <c r="C191" s="96"/>
      <c r="D191" s="90"/>
      <c r="E191" s="90"/>
      <c r="F191" s="90"/>
      <c r="G191" s="90"/>
      <c r="J191" s="77"/>
      <c r="K191" s="77"/>
      <c r="M191" s="89"/>
    </row>
    <row r="192" spans="1:23" ht="13.5" customHeight="1">
      <c r="B192" s="149"/>
      <c r="C192" s="96"/>
      <c r="D192" s="90"/>
      <c r="E192" s="90"/>
      <c r="F192" s="90"/>
      <c r="G192" s="90"/>
      <c r="J192" s="77"/>
      <c r="K192" s="77"/>
      <c r="M192" s="89"/>
    </row>
    <row r="193" spans="2:13" ht="13.5" customHeight="1">
      <c r="B193" s="149"/>
      <c r="C193" s="96"/>
      <c r="D193" s="90"/>
      <c r="E193" s="90"/>
      <c r="F193" s="90"/>
      <c r="G193" s="90"/>
      <c r="J193" s="77"/>
      <c r="K193" s="77"/>
      <c r="M193" s="89"/>
    </row>
    <row r="194" spans="2:13" ht="13.5" customHeight="1">
      <c r="B194" s="88"/>
      <c r="C194" s="65"/>
      <c r="J194" s="77"/>
      <c r="K194" s="77"/>
      <c r="M194" s="89"/>
    </row>
    <row r="195" spans="2:13" ht="13.5" customHeight="1">
      <c r="B195" s="88"/>
      <c r="C195" s="65"/>
      <c r="J195" s="77"/>
      <c r="K195" s="77"/>
      <c r="M195" s="89"/>
    </row>
    <row r="196" spans="2:13" ht="13.5" customHeight="1">
      <c r="B196" s="88"/>
      <c r="C196" s="65"/>
      <c r="J196" s="77"/>
      <c r="K196" s="77"/>
      <c r="M196" s="89"/>
    </row>
    <row r="197" spans="2:13" ht="13.5" customHeight="1">
      <c r="B197" s="88"/>
      <c r="C197" s="65"/>
      <c r="J197" s="77"/>
      <c r="K197" s="77"/>
      <c r="M197" s="89"/>
    </row>
    <row r="198" spans="2:13" ht="13.5" customHeight="1">
      <c r="B198" s="88"/>
      <c r="C198" s="65"/>
      <c r="J198" s="77"/>
      <c r="K198" s="77"/>
      <c r="M198" s="89"/>
    </row>
    <row r="199" spans="2:13" ht="13.5" customHeight="1">
      <c r="B199" s="88"/>
      <c r="C199" s="65"/>
      <c r="J199" s="77"/>
      <c r="K199" s="77"/>
      <c r="M199" s="89"/>
    </row>
    <row r="200" spans="2:13" ht="13.5" customHeight="1">
      <c r="B200" s="88"/>
      <c r="C200" s="65"/>
      <c r="J200" s="77"/>
      <c r="K200" s="77"/>
      <c r="M200" s="89"/>
    </row>
    <row r="201" spans="2:13" ht="13.5" customHeight="1">
      <c r="B201" s="88"/>
      <c r="C201" s="65"/>
      <c r="J201" s="77"/>
      <c r="K201" s="77"/>
      <c r="M201" s="89"/>
    </row>
    <row r="202" spans="2:13" ht="13.5" customHeight="1">
      <c r="B202" s="88"/>
      <c r="C202" s="65"/>
      <c r="J202" s="77"/>
      <c r="K202" s="77"/>
      <c r="M202" s="89"/>
    </row>
    <row r="203" spans="2:13" ht="13.5" customHeight="1">
      <c r="B203" s="88"/>
      <c r="C203" s="65"/>
      <c r="J203" s="77"/>
      <c r="K203" s="77"/>
      <c r="M203" s="89"/>
    </row>
    <row r="204" spans="2:13" ht="13.5" customHeight="1">
      <c r="B204" s="88"/>
      <c r="C204" s="65"/>
      <c r="J204" s="77"/>
      <c r="K204" s="77"/>
      <c r="M204" s="89"/>
    </row>
    <row r="205" spans="2:13" ht="13.5" customHeight="1">
      <c r="B205" s="88"/>
      <c r="C205" s="65"/>
      <c r="J205" s="77"/>
      <c r="K205" s="77"/>
      <c r="M205" s="89"/>
    </row>
    <row r="206" spans="2:13" ht="13.5" customHeight="1">
      <c r="B206" s="88"/>
      <c r="C206" s="65"/>
      <c r="J206" s="77"/>
      <c r="K206" s="77"/>
      <c r="M206" s="89"/>
    </row>
    <row r="207" spans="2:13" ht="13.5" customHeight="1">
      <c r="B207" s="88"/>
      <c r="C207" s="65"/>
      <c r="J207" s="77"/>
      <c r="K207" s="77"/>
      <c r="M207" s="89"/>
    </row>
    <row r="208" spans="2:13" ht="13.5" customHeight="1">
      <c r="B208" s="88"/>
      <c r="C208" s="65"/>
      <c r="J208" s="77"/>
      <c r="K208" s="77"/>
      <c r="M208" s="89"/>
    </row>
    <row r="209" spans="2:13" ht="13.5" customHeight="1">
      <c r="B209" s="88"/>
      <c r="C209" s="65"/>
      <c r="J209" s="77"/>
      <c r="K209" s="77"/>
      <c r="M209" s="89"/>
    </row>
    <row r="210" spans="2:13" ht="13.5" hidden="1" customHeight="1">
      <c r="B210" s="88" t="s">
        <v>125</v>
      </c>
      <c r="C210" s="65">
        <f>SUM(IF(FREQUENCY($G$25:$G$170,$G$25:$G$170)&gt;0,1))</f>
        <v>0</v>
      </c>
      <c r="J210" s="77"/>
      <c r="K210" s="77"/>
      <c r="M210" s="89"/>
    </row>
    <row r="211" spans="2:13" hidden="1">
      <c r="B211" s="136"/>
      <c r="C211" s="137"/>
      <c r="D211" s="137"/>
      <c r="E211" s="136"/>
      <c r="F211" s="138"/>
      <c r="G211" s="138"/>
      <c r="H211" s="207"/>
      <c r="J211" s="77"/>
      <c r="K211" s="77"/>
      <c r="M211" s="89"/>
    </row>
    <row r="212" spans="2:13" hidden="1">
      <c r="B212" s="209" t="s">
        <v>30</v>
      </c>
      <c r="C212" s="210"/>
      <c r="D212" s="210"/>
      <c r="E212" s="209" t="e">
        <f>IF(N45&gt;=25%,"-","    NO COMPLIANCE - IH SF % OF TTL RFA SF NOT &gt;=25% OR &gt;= "&amp;F212)</f>
        <v>#DIV/0!</v>
      </c>
      <c r="F212" s="211">
        <f>0.25*N38</f>
        <v>0</v>
      </c>
      <c r="G212" s="211"/>
      <c r="H212" s="207"/>
      <c r="I212" s="207"/>
      <c r="J212" s="208"/>
      <c r="K212" s="77"/>
      <c r="M212" s="89"/>
    </row>
    <row r="213" spans="2:13" hidden="1">
      <c r="B213" s="209" t="s">
        <v>19</v>
      </c>
      <c r="C213" s="210"/>
      <c r="D213" s="210"/>
      <c r="E213" s="209" t="e">
        <f>IF(N48&lt;=60%,"-", "    NO COMPLIANCE - WEIGHTED AMI AVG NOT &lt;=60% AMI.")</f>
        <v>#DIV/0!</v>
      </c>
      <c r="F213" s="211"/>
      <c r="G213" s="211"/>
      <c r="H213" s="207"/>
      <c r="I213" s="207"/>
      <c r="J213" s="212" t="s">
        <v>120</v>
      </c>
      <c r="K213" s="77"/>
      <c r="M213" s="89"/>
    </row>
    <row r="214" spans="2:13" hidden="1">
      <c r="B214" s="209" t="s">
        <v>39</v>
      </c>
      <c r="C214" s="210"/>
      <c r="D214" s="210"/>
      <c r="E214" s="213">
        <f>SUMIF(G25:G170, "&lt;=40",F25:F170)</f>
        <v>0</v>
      </c>
      <c r="F214" s="211"/>
      <c r="G214" s="211"/>
      <c r="H214" s="207"/>
      <c r="I214" s="207"/>
      <c r="J214" s="208"/>
      <c r="K214" s="77"/>
      <c r="M214" s="89"/>
    </row>
    <row r="215" spans="2:13" hidden="1">
      <c r="B215" s="209" t="s">
        <v>41</v>
      </c>
      <c r="C215" s="210"/>
      <c r="D215" s="210"/>
      <c r="E215" s="214" t="e">
        <f>(E214+((E214/(E214+N41))*(N39-(E214+N41)-N42)))/(N38)</f>
        <v>#DIV/0!</v>
      </c>
      <c r="F215" s="211"/>
      <c r="G215" s="211"/>
      <c r="H215" s="207"/>
      <c r="I215" s="207"/>
      <c r="J215" s="208"/>
      <c r="M215" s="89"/>
    </row>
    <row r="216" spans="2:13" hidden="1">
      <c r="B216" s="209" t="s">
        <v>41</v>
      </c>
      <c r="C216" s="210"/>
      <c r="D216" s="210"/>
      <c r="E216" s="209" t="e">
        <f>IF(E215&gt;=10%,"-","    NO COMPLIANCE - % SF @ 40% AMI NOT &gt;= 10%.")</f>
        <v>#DIV/0!</v>
      </c>
      <c r="F216" s="211"/>
      <c r="G216" s="211"/>
      <c r="H216" s="207"/>
      <c r="I216" s="207"/>
      <c r="J216" s="207"/>
      <c r="M216" s="89"/>
    </row>
    <row r="217" spans="2:13" ht="15" hidden="1">
      <c r="B217" s="209" t="s">
        <v>121</v>
      </c>
      <c r="C217" s="210"/>
      <c r="D217" s="210"/>
      <c r="E217" s="215" t="str">
        <f>IF($C$210 &lt;=3,"-","    NO COMPLIANCE - &gt;3 INCOME BANDS.")</f>
        <v>-</v>
      </c>
      <c r="F217" s="211"/>
      <c r="G217" s="211"/>
      <c r="H217" s="207"/>
      <c r="I217" s="207"/>
      <c r="J217" s="207"/>
      <c r="M217" s="89"/>
    </row>
    <row r="218" spans="2:13" ht="15" hidden="1">
      <c r="B218" s="209"/>
      <c r="C218" s="210"/>
      <c r="D218" s="210"/>
      <c r="E218" s="215"/>
      <c r="F218" s="211"/>
      <c r="G218" s="211"/>
      <c r="H218" s="207"/>
      <c r="I218" s="207"/>
      <c r="J218" s="207"/>
    </row>
    <row r="219" spans="2:13" hidden="1">
      <c r="B219" s="209" t="s">
        <v>31</v>
      </c>
      <c r="C219" s="210"/>
      <c r="D219" s="210"/>
      <c r="E219" s="209" t="e">
        <f>IF(N45&gt;=30%,"-","    NO COMPLIANCE - IH SF% OF TTL RFA SF NOT &gt;=30% OR &gt;= "&amp;F219)</f>
        <v>#DIV/0!</v>
      </c>
      <c r="F219" s="296">
        <f>0.3*N38</f>
        <v>0</v>
      </c>
      <c r="G219" s="211"/>
      <c r="H219" s="207"/>
      <c r="I219" s="207"/>
      <c r="J219" s="207"/>
    </row>
    <row r="220" spans="2:13" hidden="1">
      <c r="B220" s="209" t="s">
        <v>20</v>
      </c>
      <c r="C220" s="210"/>
      <c r="D220" s="210"/>
      <c r="E220" s="209" t="e">
        <f>IF(N48&lt;=80%,"-","    NO COMPLIANCE - WEIGHTED AVG AMI NOT &lt;=80% AMI.")</f>
        <v>#DIV/0!</v>
      </c>
      <c r="F220" s="211"/>
      <c r="G220" s="211"/>
      <c r="H220" s="207"/>
      <c r="I220" s="207"/>
      <c r="J220" s="207"/>
    </row>
    <row r="221" spans="2:13" ht="15" hidden="1">
      <c r="B221" s="209" t="s">
        <v>122</v>
      </c>
      <c r="C221" s="210"/>
      <c r="D221" s="210"/>
      <c r="E221" s="215" t="str">
        <f>IF($C$210 &lt;=3,"-","    NO COMPLIANCE - &gt;3 INCOME BANDS.")</f>
        <v>-</v>
      </c>
      <c r="F221" s="211"/>
      <c r="G221" s="211"/>
      <c r="H221" s="207"/>
      <c r="I221" s="207"/>
      <c r="J221" s="212"/>
    </row>
    <row r="222" spans="2:13" hidden="1">
      <c r="B222" s="211"/>
      <c r="C222" s="211"/>
      <c r="D222" s="211"/>
      <c r="E222" s="211"/>
      <c r="F222" s="211"/>
      <c r="G222" s="211"/>
      <c r="H222" s="207"/>
      <c r="I222" s="207"/>
      <c r="J222" s="207"/>
    </row>
    <row r="223" spans="2:13" hidden="1">
      <c r="B223" s="209" t="s">
        <v>32</v>
      </c>
      <c r="C223" s="210"/>
      <c r="D223" s="210"/>
      <c r="E223" s="209" t="e">
        <f>IF(N45&gt;=20%,"-","    NO COMPLIANCE - IH SF% OF TTL RFA SF NOT &gt;=20% OR &gt;= "&amp;F223)</f>
        <v>#DIV/0!</v>
      </c>
      <c r="F223" s="296">
        <f>0.2*N38</f>
        <v>0</v>
      </c>
      <c r="G223" s="211"/>
      <c r="H223" s="207"/>
      <c r="I223" s="207"/>
      <c r="J223" s="207"/>
    </row>
    <row r="224" spans="2:13" hidden="1">
      <c r="B224" s="209" t="s">
        <v>21</v>
      </c>
      <c r="C224" s="210"/>
      <c r="D224" s="210"/>
      <c r="E224" s="209" t="e">
        <f>IF(N48&lt;=40%,"-","    NO COMPLIANCE - WEIGHTED AMI AVG NOT &lt;=40% AMI. ")</f>
        <v>#DIV/0!</v>
      </c>
      <c r="F224" s="211"/>
      <c r="G224" s="211"/>
      <c r="H224" s="207"/>
      <c r="I224" s="207"/>
      <c r="J224" s="207"/>
    </row>
    <row r="225" spans="2:10" ht="15" hidden="1">
      <c r="B225" s="207" t="s">
        <v>123</v>
      </c>
      <c r="C225" s="207"/>
      <c r="D225" s="207"/>
      <c r="E225" s="215" t="str">
        <f>IF($C$210 &lt;=3,"-","    NO COMPLIANCE - &gt;3 INCOME BANDS.")</f>
        <v>-</v>
      </c>
      <c r="F225" s="207"/>
      <c r="G225" s="207"/>
      <c r="H225" s="207"/>
      <c r="I225" s="207"/>
      <c r="J225" s="212"/>
    </row>
    <row r="226" spans="2:10" ht="15" hidden="1">
      <c r="B226" s="207"/>
      <c r="C226" s="207"/>
      <c r="D226" s="207"/>
      <c r="E226" s="215"/>
      <c r="F226" s="207"/>
      <c r="G226" s="207"/>
      <c r="H226" s="207"/>
      <c r="I226" s="207"/>
      <c r="J226" s="207"/>
    </row>
    <row r="227" spans="2:10" hidden="1">
      <c r="B227" s="209" t="s">
        <v>33</v>
      </c>
      <c r="C227" s="210"/>
      <c r="D227" s="210"/>
      <c r="E227" s="209" t="e">
        <f>IF(N45&gt;=30%,"-","    NO COMPLIANCE - IH SF% OF TTL RFA SF NOT &gt;=30% OR &gt;= "&amp;F227)</f>
        <v>#DIV/0!</v>
      </c>
      <c r="F227" s="296">
        <f>0.3*N38</f>
        <v>0</v>
      </c>
      <c r="G227" s="211"/>
      <c r="H227" s="207"/>
      <c r="I227" s="207"/>
      <c r="J227" s="207"/>
    </row>
    <row r="228" spans="2:10" hidden="1">
      <c r="B228" s="209" t="s">
        <v>25</v>
      </c>
      <c r="C228" s="210"/>
      <c r="D228" s="210"/>
      <c r="E228" s="209" t="e">
        <f>IF(N48&lt;=115%,"-","    NO COMPLIANCE - WEIGHTED AMI AVG NOT &lt;=115%")</f>
        <v>#DIV/0!</v>
      </c>
      <c r="F228" s="211"/>
      <c r="G228" s="211"/>
      <c r="H228" s="207"/>
      <c r="I228" s="207"/>
      <c r="J228" s="207"/>
    </row>
    <row r="229" spans="2:10" hidden="1">
      <c r="B229" s="209" t="s">
        <v>40</v>
      </c>
      <c r="C229" s="210"/>
      <c r="D229" s="210"/>
      <c r="E229" s="216">
        <f>SUMIF(G25:G170, "&lt;=70",F25:F170)</f>
        <v>0</v>
      </c>
      <c r="F229" s="217"/>
      <c r="G229" s="211"/>
      <c r="H229" s="207"/>
      <c r="I229" s="207"/>
      <c r="J229" s="212"/>
    </row>
    <row r="230" spans="2:10" hidden="1">
      <c r="B230" s="209"/>
      <c r="C230" s="210"/>
      <c r="D230" s="210"/>
      <c r="E230" s="218" t="e">
        <f>(E229+((E229/(E229+N41))*(N38-(E229+N41)-N42)))/(N38)</f>
        <v>#DIV/0!</v>
      </c>
      <c r="F230" s="217"/>
      <c r="G230" s="211"/>
      <c r="H230" s="207"/>
      <c r="I230" s="207"/>
      <c r="J230" s="207"/>
    </row>
    <row r="231" spans="2:10" hidden="1">
      <c r="B231" s="209" t="s">
        <v>42</v>
      </c>
      <c r="C231" s="210"/>
      <c r="D231" s="210"/>
      <c r="E231" s="219" t="e">
        <f>IF(5%&lt;E230,"-","    NO COMPLIANCE - % SF @ 70%AMI NOT &gt;=5%.")</f>
        <v>#DIV/0!</v>
      </c>
      <c r="F231" s="217"/>
      <c r="G231" s="211"/>
      <c r="H231" s="207"/>
      <c r="I231" s="207"/>
      <c r="J231" s="207"/>
    </row>
    <row r="232" spans="2:10" hidden="1">
      <c r="B232" s="220" t="s">
        <v>43</v>
      </c>
      <c r="C232" s="211"/>
      <c r="D232" s="211"/>
      <c r="E232" s="211">
        <f>SUMIF(G25:G170, "&lt;=90",F25:F170)</f>
        <v>0</v>
      </c>
      <c r="F232" s="217"/>
      <c r="G232" s="211"/>
      <c r="H232" s="207"/>
      <c r="I232" s="207"/>
      <c r="J232" s="207"/>
    </row>
    <row r="233" spans="2:10" hidden="1">
      <c r="B233" s="220"/>
      <c r="C233" s="211"/>
      <c r="D233" s="211"/>
      <c r="E233" s="218" t="e">
        <f>(E232+((E232/(E232+N41))*(N38-(E232+N41)-N42)))/(N38)</f>
        <v>#DIV/0!</v>
      </c>
      <c r="F233" s="217"/>
      <c r="G233" s="211"/>
      <c r="H233" s="207"/>
      <c r="I233" s="207"/>
      <c r="J233" s="207"/>
    </row>
    <row r="234" spans="2:10" hidden="1">
      <c r="B234" s="220" t="s">
        <v>44</v>
      </c>
      <c r="C234" s="211"/>
      <c r="D234" s="211"/>
      <c r="E234" s="219" t="e">
        <f>IF(10%&lt;E233,"-","    NO COMPLIANCE - %SF @ 90%AMI NOT &gt;=10%.")</f>
        <v>#DIV/0!</v>
      </c>
      <c r="F234" s="211"/>
      <c r="G234" s="211"/>
      <c r="H234" s="207"/>
      <c r="I234" s="207"/>
      <c r="J234" s="207"/>
    </row>
    <row r="235" spans="2:10" ht="15" hidden="1">
      <c r="B235" s="211" t="s">
        <v>124</v>
      </c>
      <c r="C235" s="211"/>
      <c r="D235" s="211"/>
      <c r="E235" s="215" t="str">
        <f>IF(C210 &lt;=4,"-","    NO COMPLIANCE - &gt;4 INCOME BANDS.")</f>
        <v>-</v>
      </c>
      <c r="F235" s="211"/>
      <c r="G235" s="211"/>
      <c r="H235" s="207"/>
      <c r="I235" s="207"/>
      <c r="J235" s="207"/>
    </row>
    <row r="236" spans="2:10" hidden="1">
      <c r="B236" s="211"/>
      <c r="C236" s="211"/>
      <c r="D236" s="211"/>
      <c r="E236" s="211"/>
      <c r="F236" s="211"/>
      <c r="G236" s="211"/>
      <c r="H236" s="207"/>
      <c r="I236" s="207"/>
      <c r="J236" s="207"/>
    </row>
    <row r="237" spans="2:10" hidden="1">
      <c r="B237" s="209" t="s">
        <v>45</v>
      </c>
      <c r="C237" s="210"/>
      <c r="D237" s="210"/>
      <c r="E237" s="221" t="e">
        <f>IF($M$15="Option 1",IF(AND(E212="-",E213="-",E216="-",E217="-"),"YES","NO"),"---")</f>
        <v>#DIV/0!</v>
      </c>
      <c r="F237" s="222">
        <f>IF(M15="OPTION 1",1,"")</f>
        <v>1</v>
      </c>
      <c r="G237" s="211"/>
      <c r="H237" s="207"/>
      <c r="I237" s="207"/>
      <c r="J237" s="207"/>
    </row>
    <row r="238" spans="2:10" hidden="1">
      <c r="B238" s="209" t="s">
        <v>46</v>
      </c>
      <c r="C238" s="210"/>
      <c r="D238" s="210"/>
      <c r="E238" s="223" t="str">
        <f>IF(M15="Option 2",IF(AND(E219="-",E220="-",E221="-"),"YES","NO"),"---")</f>
        <v>---</v>
      </c>
      <c r="F238" s="222" t="str">
        <f>IF(M15="OPTION 2",2,"")</f>
        <v/>
      </c>
      <c r="G238" s="211"/>
      <c r="H238" s="207"/>
      <c r="I238" s="207"/>
      <c r="J238" s="207"/>
    </row>
    <row r="239" spans="2:10" hidden="1">
      <c r="B239" s="209" t="s">
        <v>47</v>
      </c>
      <c r="C239" s="210"/>
      <c r="D239" s="210"/>
      <c r="E239" s="223" t="str">
        <f>IF($M$15="Option 3",IF(AND(E223="-",E224="-",E225="-"),"YES","NO"),"---")</f>
        <v>---</v>
      </c>
      <c r="F239" s="222" t="str">
        <f>IF(M15="OPTION 3",3,"")</f>
        <v/>
      </c>
      <c r="G239" s="211"/>
      <c r="H239" s="207"/>
      <c r="I239" s="207"/>
      <c r="J239" s="207"/>
    </row>
    <row r="240" spans="2:10" hidden="1">
      <c r="B240" s="209" t="s">
        <v>48</v>
      </c>
      <c r="C240" s="210"/>
      <c r="D240" s="210"/>
      <c r="E240" s="223" t="str">
        <f>IF($M$15="Option 4",IF(AND(E227="-",E228="-",E231="-",E234="-",E235="-"),"YES","NO"),"---")</f>
        <v>---</v>
      </c>
      <c r="F240" s="222" t="str">
        <f>IF(M15="OPTION 4",4,"")</f>
        <v/>
      </c>
      <c r="G240" s="211"/>
      <c r="H240" s="207"/>
      <c r="I240" s="207"/>
      <c r="J240" s="207"/>
    </row>
    <row r="241" spans="2:10" hidden="1">
      <c r="B241" s="211"/>
      <c r="C241" s="211"/>
      <c r="D241" s="211"/>
      <c r="E241" s="211"/>
      <c r="F241" s="211">
        <f>SUM(F237:F240)</f>
        <v>1</v>
      </c>
      <c r="G241" s="211"/>
      <c r="H241" s="207"/>
      <c r="I241" s="207"/>
      <c r="J241" s="207"/>
    </row>
    <row r="242" spans="2:10" hidden="1">
      <c r="B242" s="138"/>
      <c r="C242" s="138"/>
      <c r="D242" s="138"/>
      <c r="E242" s="138"/>
      <c r="F242" s="138"/>
      <c r="G242" s="138"/>
      <c r="H242" s="207"/>
      <c r="I242" s="207"/>
      <c r="J242" s="207"/>
    </row>
    <row r="243" spans="2:10" hidden="1">
      <c r="B243" s="145"/>
      <c r="C243" s="145"/>
      <c r="D243" s="138"/>
      <c r="E243" s="146"/>
      <c r="F243" s="138"/>
      <c r="G243" s="138"/>
      <c r="H243" s="207"/>
      <c r="I243" s="207"/>
      <c r="J243" s="207"/>
    </row>
    <row r="244" spans="2:10" hidden="1">
      <c r="B244" s="148"/>
      <c r="C244" s="138"/>
      <c r="D244" s="138"/>
      <c r="E244" s="143"/>
      <c r="F244" s="138"/>
      <c r="G244" s="138"/>
      <c r="H244" s="207"/>
      <c r="I244" s="207"/>
      <c r="J244" s="207"/>
    </row>
    <row r="245" spans="2:10" hidden="1">
      <c r="B245" s="148"/>
      <c r="C245" s="138"/>
      <c r="D245" s="138"/>
      <c r="E245" s="138"/>
      <c r="F245" s="138"/>
      <c r="G245" s="138"/>
      <c r="H245" s="207"/>
      <c r="I245" s="207"/>
      <c r="J245" s="207"/>
    </row>
    <row r="246" spans="2:10" hidden="1">
      <c r="B246" s="148"/>
      <c r="C246" s="138"/>
      <c r="D246" s="138"/>
      <c r="E246" s="138"/>
      <c r="F246" s="138"/>
      <c r="G246" s="138"/>
      <c r="H246" s="207"/>
      <c r="I246" s="207"/>
      <c r="J246" s="207"/>
    </row>
    <row r="247" spans="2:10" hidden="1">
      <c r="B247" s="148"/>
      <c r="C247" s="138"/>
      <c r="D247" s="138"/>
      <c r="E247" s="90"/>
      <c r="F247" s="90" t="s">
        <v>84</v>
      </c>
      <c r="G247" s="90" t="s">
        <v>85</v>
      </c>
      <c r="H247" s="207"/>
      <c r="I247" s="207"/>
      <c r="J247" s="207"/>
    </row>
    <row r="248" spans="2:10" hidden="1">
      <c r="B248" s="148"/>
      <c r="C248" s="138"/>
      <c r="D248" s="138"/>
      <c r="E248" s="90"/>
      <c r="F248" s="90">
        <f>IF(M32&lt;=50,M32,50)</f>
        <v>0</v>
      </c>
      <c r="G248" s="90">
        <v>1100</v>
      </c>
      <c r="H248" s="207"/>
      <c r="I248" s="207"/>
      <c r="J248" s="207"/>
    </row>
    <row r="249" spans="2:10" hidden="1">
      <c r="B249" s="148"/>
      <c r="C249" s="138"/>
      <c r="D249" s="138"/>
      <c r="E249" s="90"/>
      <c r="F249" s="90">
        <f>IF(M32&lt;=50,0,M32-50)</f>
        <v>0</v>
      </c>
      <c r="G249" s="90">
        <v>1100</v>
      </c>
      <c r="H249" s="207"/>
      <c r="I249" s="207"/>
      <c r="J249" s="207"/>
    </row>
    <row r="250" spans="2:10" hidden="1">
      <c r="B250" s="149"/>
      <c r="C250" s="96"/>
      <c r="D250" s="96"/>
      <c r="E250" s="90"/>
      <c r="F250" s="90"/>
      <c r="G250" s="90"/>
      <c r="H250" s="207"/>
      <c r="I250" s="207"/>
      <c r="J250" s="207"/>
    </row>
    <row r="251" spans="2:10" hidden="1">
      <c r="B251" s="149"/>
      <c r="C251" s="96"/>
      <c r="D251" s="96"/>
      <c r="E251" s="90" t="s">
        <v>86</v>
      </c>
      <c r="F251" s="150">
        <f>M32</f>
        <v>0</v>
      </c>
      <c r="G251" s="90"/>
      <c r="H251" s="207"/>
      <c r="I251" s="207"/>
      <c r="J251" s="207"/>
    </row>
    <row r="252" spans="2:10" hidden="1">
      <c r="B252" s="149"/>
      <c r="C252" s="96"/>
      <c r="D252" s="96"/>
      <c r="E252" s="90"/>
      <c r="F252" s="90"/>
      <c r="G252" s="90"/>
      <c r="H252" s="207"/>
      <c r="I252" s="207"/>
      <c r="J252" s="207"/>
    </row>
    <row r="253" spans="2:10" hidden="1">
      <c r="B253" s="149"/>
      <c r="C253" s="96"/>
      <c r="D253" s="153"/>
      <c r="E253" s="90" t="s">
        <v>87</v>
      </c>
      <c r="F253" s="90"/>
      <c r="G253" s="90"/>
      <c r="H253" s="207"/>
      <c r="I253" s="207"/>
      <c r="J253" s="207"/>
    </row>
    <row r="254" spans="2:10" hidden="1">
      <c r="B254" s="149"/>
      <c r="C254" s="96"/>
      <c r="D254" s="96"/>
      <c r="E254" s="90"/>
      <c r="F254" s="90"/>
      <c r="G254" s="90"/>
      <c r="H254" s="207"/>
      <c r="I254" s="207"/>
      <c r="J254" s="207"/>
    </row>
    <row r="255" spans="2:10" hidden="1">
      <c r="B255" s="149"/>
      <c r="C255" s="96"/>
      <c r="D255" s="96"/>
      <c r="E255" s="90" t="s">
        <v>88</v>
      </c>
      <c r="F255" s="143">
        <f>SUMPRODUCT(F248:F249,G248:G249)</f>
        <v>0</v>
      </c>
      <c r="G255" s="90"/>
      <c r="H255" s="207"/>
      <c r="I255" s="207"/>
      <c r="J255" s="207"/>
    </row>
    <row r="256" spans="2:10" hidden="1">
      <c r="B256" s="149"/>
      <c r="C256" s="96"/>
      <c r="D256" s="96"/>
      <c r="E256" s="96"/>
      <c r="F256" s="90"/>
      <c r="G256" s="90"/>
      <c r="I256" s="207"/>
      <c r="J256" s="207"/>
    </row>
    <row r="257" spans="2:7" hidden="1">
      <c r="B257" s="149"/>
      <c r="C257" s="96"/>
      <c r="D257" s="93"/>
      <c r="E257" s="96"/>
      <c r="F257" s="90"/>
      <c r="G257" s="90"/>
    </row>
    <row r="258" spans="2:7" hidden="1">
      <c r="B258" s="149"/>
      <c r="C258" s="96"/>
      <c r="D258" s="90"/>
      <c r="E258" s="90"/>
      <c r="F258" s="90"/>
      <c r="G258" s="90"/>
    </row>
    <row r="259" spans="2:7" hidden="1">
      <c r="B259" s="88"/>
      <c r="C259" s="65"/>
    </row>
    <row r="260" spans="2:7" hidden="1">
      <c r="B260" s="88"/>
      <c r="C260" s="65"/>
    </row>
    <row r="261" spans="2:7" hidden="1">
      <c r="B261" s="88"/>
      <c r="C261" s="65"/>
    </row>
    <row r="262" spans="2:7" hidden="1">
      <c r="B262" s="77"/>
      <c r="C262" s="65"/>
    </row>
    <row r="263" spans="2:7" hidden="1">
      <c r="B263" s="77"/>
      <c r="C263" s="65"/>
    </row>
    <row r="264" spans="2:7" hidden="1">
      <c r="B264" s="77"/>
      <c r="C264" s="65"/>
    </row>
    <row r="265" spans="2:7" hidden="1">
      <c r="B265" s="140"/>
      <c r="C265" s="395"/>
    </row>
    <row r="266" spans="2:7" hidden="1">
      <c r="B266" s="84"/>
      <c r="C266" s="395"/>
    </row>
    <row r="267" spans="2:7" hidden="1">
      <c r="B267" s="84"/>
    </row>
    <row r="268" spans="2:7" hidden="1">
      <c r="B268" s="84"/>
    </row>
    <row r="269" spans="2:7" hidden="1">
      <c r="B269" s="84"/>
    </row>
    <row r="270" spans="2:7" hidden="1">
      <c r="B270" s="84"/>
    </row>
    <row r="271" spans="2:7" hidden="1">
      <c r="B271" s="84"/>
    </row>
    <row r="272" spans="2:7" hidden="1">
      <c r="B272" s="84"/>
    </row>
    <row r="273" spans="2:2" hidden="1">
      <c r="B273" s="84"/>
    </row>
    <row r="274" spans="2:2" hidden="1">
      <c r="B274" s="84"/>
    </row>
    <row r="275" spans="2:2" hidden="1">
      <c r="B275" s="84"/>
    </row>
    <row r="276" spans="2:2" hidden="1">
      <c r="B276" s="85"/>
    </row>
    <row r="277" spans="2:2" hidden="1">
      <c r="B277" s="85"/>
    </row>
    <row r="278" spans="2:2" hidden="1"/>
    <row r="279" spans="2:2" hidden="1">
      <c r="B279" s="85"/>
    </row>
    <row r="280" spans="2:2" hidden="1">
      <c r="B280" s="85"/>
    </row>
    <row r="281" spans="2:2" hidden="1">
      <c r="B281" s="85"/>
    </row>
    <row r="282" spans="2:2" hidden="1">
      <c r="B282" s="87"/>
    </row>
    <row r="283" spans="2:2" hidden="1">
      <c r="B283" s="85"/>
    </row>
    <row r="284" spans="2:2" hidden="1">
      <c r="B284" s="85"/>
    </row>
    <row r="285" spans="2:2" hidden="1">
      <c r="B285" s="87"/>
    </row>
    <row r="286" spans="2:2" hidden="1">
      <c r="B286" s="85"/>
    </row>
    <row r="287" spans="2:2" hidden="1">
      <c r="B287" s="85"/>
    </row>
    <row r="288" spans="2:2" hidden="1">
      <c r="B288" s="85"/>
    </row>
    <row r="289" spans="2:2" hidden="1">
      <c r="B289" s="85"/>
    </row>
    <row r="290" spans="2:2" hidden="1">
      <c r="B290" s="85" t="s">
        <v>49</v>
      </c>
    </row>
    <row r="291" spans="2:2" hidden="1">
      <c r="B291" s="85" t="s">
        <v>50</v>
      </c>
    </row>
    <row r="292" spans="2:2" hidden="1">
      <c r="B292" s="85" t="s">
        <v>51</v>
      </c>
    </row>
    <row r="293" spans="2:2" hidden="1">
      <c r="B293" s="85" t="s">
        <v>52</v>
      </c>
    </row>
    <row r="294" spans="2:2" hidden="1"/>
    <row r="295" spans="2:2" hidden="1"/>
  </sheetData>
  <sheetProtection algorithmName="SHA-512" hashValue="4AxsE4B17DgWzdFE333RU4qUKP7frPY2ePQOB9VcGsbdMHTwlxCSP3INWCbYHuIHoeWcKHmcXE1DoQw0MUEjHA==" saltValue="7Z8iyIsqAxq+jV0oY2T0EA==" spinCount="100000" sheet="1" objects="1" scenarios="1"/>
  <mergeCells count="59">
    <mergeCell ref="D23:D24"/>
    <mergeCell ref="E23:E24"/>
    <mergeCell ref="F23:F24"/>
    <mergeCell ref="J51:M52"/>
    <mergeCell ref="N51:N52"/>
    <mergeCell ref="M30:O30"/>
    <mergeCell ref="I30:L30"/>
    <mergeCell ref="I32:L32"/>
    <mergeCell ref="I34:O34"/>
    <mergeCell ref="M32:O32"/>
    <mergeCell ref="J36:M36"/>
    <mergeCell ref="J45:M46"/>
    <mergeCell ref="W22:W23"/>
    <mergeCell ref="M28:O28"/>
    <mergeCell ref="M27:O27"/>
    <mergeCell ref="I25:O25"/>
    <mergeCell ref="I23:M24"/>
    <mergeCell ref="N23:N24"/>
    <mergeCell ref="I27:L27"/>
    <mergeCell ref="R22:V23"/>
    <mergeCell ref="AB58:AG58"/>
    <mergeCell ref="C265:C266"/>
    <mergeCell ref="B9:K9"/>
    <mergeCell ref="J38:L38"/>
    <mergeCell ref="M13:N14"/>
    <mergeCell ref="J40:L40"/>
    <mergeCell ref="J41:L41"/>
    <mergeCell ref="B22:G22"/>
    <mergeCell ref="G23:G24"/>
    <mergeCell ref="M26:O26"/>
    <mergeCell ref="M29:O29"/>
    <mergeCell ref="M31:O31"/>
    <mergeCell ref="I28:L28"/>
    <mergeCell ref="I29:L29"/>
    <mergeCell ref="I31:L31"/>
    <mergeCell ref="I26:L26"/>
    <mergeCell ref="B1:C1"/>
    <mergeCell ref="B2:C2"/>
    <mergeCell ref="M10:N10"/>
    <mergeCell ref="M11:O11"/>
    <mergeCell ref="M15:N17"/>
    <mergeCell ref="D1:K1"/>
    <mergeCell ref="D2:K2"/>
    <mergeCell ref="D3:K3"/>
    <mergeCell ref="B160:G160"/>
    <mergeCell ref="J65:N68"/>
    <mergeCell ref="J55:M56"/>
    <mergeCell ref="N55:N56"/>
    <mergeCell ref="N45:N46"/>
    <mergeCell ref="J48:M49"/>
    <mergeCell ref="N48:N49"/>
    <mergeCell ref="I71:N72"/>
    <mergeCell ref="F166:G166"/>
    <mergeCell ref="B161:G161"/>
    <mergeCell ref="F162:G163"/>
    <mergeCell ref="F164:G164"/>
    <mergeCell ref="F165:G165"/>
    <mergeCell ref="D162:D163"/>
    <mergeCell ref="E162:E163"/>
  </mergeCells>
  <phoneticPr fontId="21" type="noConversion"/>
  <conditionalFormatting sqref="E237">
    <cfRule type="containsText" dxfId="49" priority="32" operator="containsText" text="YES">
      <formula>NOT(ISERROR(SEARCH("YES",E237)))</formula>
    </cfRule>
    <cfRule type="containsText" dxfId="48" priority="39" operator="containsText" text="NO">
      <formula>NOT(ISERROR(SEARCH("NO",E237)))</formula>
    </cfRule>
  </conditionalFormatting>
  <conditionalFormatting sqref="E228:E229">
    <cfRule type="containsText" dxfId="47" priority="36" operator="containsText" text="NO">
      <formula>NOT(ISERROR(SEARCH("NO",E228)))</formula>
    </cfRule>
  </conditionalFormatting>
  <conditionalFormatting sqref="E238">
    <cfRule type="containsText" dxfId="46" priority="33" operator="containsText" text="YES">
      <formula>NOT(ISERROR(SEARCH("YES",E238)))</formula>
    </cfRule>
    <cfRule type="containsText" dxfId="45" priority="35" operator="containsText" text="NO">
      <formula>NOT(ISERROR(SEARCH("NO",E238)))</formula>
    </cfRule>
  </conditionalFormatting>
  <conditionalFormatting sqref="N80">
    <cfRule type="containsText" dxfId="44" priority="34" operator="containsText" text="YES">
      <formula>NOT(ISERROR(SEARCH("YES",N80)))</formula>
    </cfRule>
  </conditionalFormatting>
  <conditionalFormatting sqref="AG57 I33 I73:I81 G25:H25 H26:H77 I35:I70 H159:H166 I162:I170 G26:G159 G167:G171">
    <cfRule type="cellIs" dxfId="43" priority="30" operator="greaterThan">
      <formula>135</formula>
    </cfRule>
    <cfRule type="cellIs" dxfId="42" priority="31" operator="greaterThan">
      <formula>1120</formula>
    </cfRule>
  </conditionalFormatting>
  <conditionalFormatting sqref="E223">
    <cfRule type="containsText" dxfId="41" priority="27" operator="containsText" text="NO">
      <formula>NOT(ISERROR(SEARCH("NO",E223)))</formula>
    </cfRule>
  </conditionalFormatting>
  <conditionalFormatting sqref="E239">
    <cfRule type="containsText" dxfId="40" priority="25" operator="containsText" text="YES">
      <formula>NOT(ISERROR(SEARCH("YES",E239)))</formula>
    </cfRule>
    <cfRule type="containsText" dxfId="39" priority="26" operator="containsText" text="NO">
      <formula>NOT(ISERROR(SEARCH("NO",E239)))</formula>
    </cfRule>
  </conditionalFormatting>
  <conditionalFormatting sqref="E231">
    <cfRule type="containsText" dxfId="38" priority="20" operator="containsText" text="NO">
      <formula>NOT(ISERROR(SEARCH("NO",E231)))</formula>
    </cfRule>
  </conditionalFormatting>
  <conditionalFormatting sqref="N55:N56">
    <cfRule type="expression" dxfId="37" priority="11">
      <formula>$N$55="YES"</formula>
    </cfRule>
    <cfRule type="expression" dxfId="36" priority="12">
      <formula>$N$55="NO"</formula>
    </cfRule>
  </conditionalFormatting>
  <conditionalFormatting sqref="X22:X23">
    <cfRule type="cellIs" dxfId="35" priority="5" operator="greaterThan">
      <formula>130</formula>
    </cfRule>
    <cfRule type="cellIs" dxfId="34" priority="6" operator="greaterThan">
      <formula>1120</formula>
    </cfRule>
  </conditionalFormatting>
  <conditionalFormatting sqref="O23:O24">
    <cfRule type="cellIs" dxfId="33" priority="3" operator="greaterThan">
      <formula>130</formula>
    </cfRule>
    <cfRule type="cellIs" dxfId="32" priority="4" operator="greaterThan">
      <formula>1120</formula>
    </cfRule>
  </conditionalFormatting>
  <dataValidations count="4">
    <dataValidation type="list" showInputMessage="1" showErrorMessage="1" sqref="AE57 AG57 H76:H77 I81 H159:H166 I162:I170" xr:uid="{00000000-0002-0000-0300-000000000000}">
      <formula1>$Z$6:$Z$6</formula1>
    </dataValidation>
    <dataValidation type="list" showInputMessage="1" showErrorMessage="1" sqref="X22:X23 O23:O24" xr:uid="{00000000-0002-0000-0300-000001000000}">
      <formula1>$AA$7:$AA$7</formula1>
    </dataValidation>
    <dataValidation type="list" allowBlank="1" showInputMessage="1" showErrorMessage="1" sqref="M15:N17" xr:uid="{00000000-0002-0000-0300-000002000000}">
      <formula1>Option_4</formula1>
    </dataValidation>
    <dataValidation showInputMessage="1" showErrorMessage="1" sqref="E164:E171 E25:E159" xr:uid="{00000000-0002-0000-0300-000003000000}"/>
  </dataValidations>
  <pageMargins left="0.7" right="0" top="0.25" bottom="0.25" header="0.3" footer="0.3"/>
  <pageSetup paperSize="5" scale="38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8"/>
  <sheetViews>
    <sheetView view="pageBreakPreview" topLeftCell="A126" zoomScaleNormal="100" zoomScaleSheetLayoutView="100" workbookViewId="0">
      <selection activeCell="A139" sqref="A139"/>
    </sheetView>
  </sheetViews>
  <sheetFormatPr defaultColWidth="9.140625" defaultRowHeight="15"/>
  <cols>
    <col min="1" max="1" width="17.140625" style="228" customWidth="1"/>
    <col min="2" max="2" width="13.85546875" style="265" customWidth="1"/>
    <col min="3" max="3" width="12" style="228" hidden="1" customWidth="1"/>
    <col min="4" max="4" width="10" style="228" customWidth="1"/>
    <col min="5" max="5" width="11.42578125" style="228" customWidth="1"/>
    <col min="6" max="6" width="8" style="228" customWidth="1"/>
    <col min="7" max="7" width="13" style="266" customWidth="1"/>
    <col min="8" max="8" width="12.42578125" style="267" hidden="1" customWidth="1"/>
    <col min="9" max="9" width="9.140625" style="228" customWidth="1"/>
    <col min="10" max="10" width="10.28515625" style="228" customWidth="1"/>
    <col min="11" max="11" width="8.42578125" style="228" customWidth="1"/>
    <col min="12" max="16384" width="9.140625" style="228"/>
  </cols>
  <sheetData>
    <row r="1" spans="1:11">
      <c r="A1" s="227" t="str">
        <f>'[1]By floor &amp; designation'!A1</f>
        <v>PROJECT NAME:</v>
      </c>
      <c r="B1" s="461"/>
      <c r="C1" s="461"/>
      <c r="D1" s="461"/>
      <c r="E1" s="461"/>
      <c r="F1" s="461"/>
      <c r="G1" s="461"/>
      <c r="H1" s="461"/>
      <c r="I1" s="461"/>
      <c r="J1" s="461"/>
      <c r="K1" s="462"/>
    </row>
    <row r="2" spans="1:11">
      <c r="A2" s="229" t="str">
        <f>'[1]By floor &amp; designation'!A2</f>
        <v>ADDRESS:</v>
      </c>
      <c r="B2" s="463"/>
      <c r="C2" s="463"/>
      <c r="D2" s="463"/>
      <c r="E2" s="463"/>
      <c r="F2" s="463"/>
      <c r="G2" s="463"/>
      <c r="H2" s="463"/>
      <c r="I2" s="463"/>
      <c r="J2" s="463"/>
      <c r="K2" s="464"/>
    </row>
    <row r="3" spans="1:11">
      <c r="A3" s="230" t="str">
        <f>'[1]By floor &amp; designation'!A3</f>
        <v>DATE:</v>
      </c>
      <c r="B3" s="465"/>
      <c r="C3" s="465"/>
      <c r="D3" s="465"/>
      <c r="E3" s="465"/>
      <c r="F3" s="465"/>
      <c r="G3" s="465"/>
      <c r="H3" s="465"/>
      <c r="I3" s="465"/>
      <c r="J3" s="465"/>
      <c r="K3" s="466"/>
    </row>
    <row r="4" spans="1:11" ht="15.75" thickBot="1">
      <c r="A4" s="231"/>
      <c r="B4" s="232"/>
      <c r="C4" s="233"/>
      <c r="D4" s="233"/>
      <c r="E4" s="232"/>
      <c r="F4" s="232"/>
      <c r="G4" s="234"/>
      <c r="H4" s="235"/>
      <c r="I4" s="232"/>
      <c r="J4" s="232"/>
      <c r="K4" s="236"/>
    </row>
    <row r="5" spans="1:11" ht="15.75" thickBot="1">
      <c r="A5" s="467" t="s">
        <v>126</v>
      </c>
      <c r="B5" s="468"/>
      <c r="C5" s="468"/>
      <c r="D5" s="468"/>
      <c r="E5" s="468"/>
      <c r="F5" s="468"/>
      <c r="G5" s="468"/>
      <c r="H5" s="468"/>
      <c r="I5" s="468"/>
      <c r="J5" s="468"/>
      <c r="K5" s="469"/>
    </row>
    <row r="6" spans="1:11" ht="32.25" customHeight="1" thickBot="1">
      <c r="A6" s="237"/>
      <c r="B6" s="470" t="s">
        <v>127</v>
      </c>
      <c r="C6" s="471"/>
      <c r="D6" s="471"/>
      <c r="E6" s="471"/>
      <c r="F6" s="472"/>
      <c r="G6" s="473" t="s">
        <v>128</v>
      </c>
      <c r="H6" s="474"/>
      <c r="I6" s="474"/>
      <c r="J6" s="474"/>
      <c r="K6" s="475"/>
    </row>
    <row r="7" spans="1:11" ht="22.5" customHeight="1">
      <c r="A7" s="454" t="s">
        <v>129</v>
      </c>
      <c r="B7" s="456" t="s">
        <v>130</v>
      </c>
      <c r="C7" s="238" t="s">
        <v>29</v>
      </c>
      <c r="D7" s="454" t="s">
        <v>2</v>
      </c>
      <c r="E7" s="458" t="s">
        <v>118</v>
      </c>
      <c r="F7" s="460" t="s">
        <v>18</v>
      </c>
      <c r="G7" s="456" t="s">
        <v>130</v>
      </c>
      <c r="H7" s="239" t="s">
        <v>29</v>
      </c>
      <c r="I7" s="447" t="s">
        <v>2</v>
      </c>
      <c r="J7" s="449" t="s">
        <v>131</v>
      </c>
      <c r="K7" s="450" t="s">
        <v>18</v>
      </c>
    </row>
    <row r="8" spans="1:11" ht="18.75" customHeight="1" thickBot="1">
      <c r="A8" s="455"/>
      <c r="B8" s="457"/>
      <c r="C8" s="240" t="s">
        <v>16</v>
      </c>
      <c r="D8" s="455"/>
      <c r="E8" s="459"/>
      <c r="F8" s="451"/>
      <c r="G8" s="457"/>
      <c r="H8" s="241" t="s">
        <v>16</v>
      </c>
      <c r="I8" s="448"/>
      <c r="J8" s="449"/>
      <c r="K8" s="451"/>
    </row>
    <row r="9" spans="1:11" ht="14.25" customHeight="1">
      <c r="A9" s="452" t="s">
        <v>132</v>
      </c>
      <c r="B9" s="242"/>
      <c r="C9" s="243"/>
      <c r="D9" s="244"/>
      <c r="E9" s="245"/>
      <c r="F9" s="246"/>
      <c r="G9" s="242"/>
      <c r="H9" s="243"/>
      <c r="I9" s="247"/>
      <c r="J9" s="245"/>
      <c r="K9" s="246"/>
    </row>
    <row r="10" spans="1:11" ht="14.25" customHeight="1">
      <c r="A10" s="453"/>
      <c r="B10" s="248"/>
      <c r="C10" s="253"/>
      <c r="D10" s="291"/>
      <c r="E10" s="251"/>
      <c r="F10" s="252"/>
      <c r="G10" s="248"/>
      <c r="H10" s="253"/>
      <c r="I10" s="250"/>
      <c r="J10" s="251"/>
      <c r="K10" s="252"/>
    </row>
    <row r="11" spans="1:11" ht="14.25" customHeight="1">
      <c r="A11" s="453"/>
      <c r="B11" s="248"/>
      <c r="C11" s="253"/>
      <c r="D11" s="291"/>
      <c r="E11" s="251"/>
      <c r="F11" s="252"/>
      <c r="G11" s="248"/>
      <c r="H11" s="253"/>
      <c r="I11" s="250"/>
      <c r="J11" s="251"/>
      <c r="K11" s="252"/>
    </row>
    <row r="12" spans="1:11" ht="14.25" customHeight="1">
      <c r="A12" s="453"/>
      <c r="B12" s="248"/>
      <c r="C12" s="253"/>
      <c r="D12" s="291"/>
      <c r="E12" s="251"/>
      <c r="F12" s="252"/>
      <c r="G12" s="248"/>
      <c r="H12" s="253"/>
      <c r="I12" s="250"/>
      <c r="J12" s="251"/>
      <c r="K12" s="252"/>
    </row>
    <row r="13" spans="1:11" ht="14.25" customHeight="1">
      <c r="A13" s="453"/>
      <c r="B13" s="248"/>
      <c r="C13" s="253"/>
      <c r="D13" s="291"/>
      <c r="E13" s="251"/>
      <c r="F13" s="252"/>
      <c r="G13" s="248"/>
      <c r="H13" s="253"/>
      <c r="I13" s="250"/>
      <c r="J13" s="251"/>
      <c r="K13" s="252"/>
    </row>
    <row r="14" spans="1:11" ht="14.25" customHeight="1">
      <c r="A14" s="453"/>
      <c r="B14" s="248"/>
      <c r="C14" s="253"/>
      <c r="D14" s="291"/>
      <c r="E14" s="251"/>
      <c r="F14" s="252"/>
      <c r="G14" s="248"/>
      <c r="H14" s="253"/>
      <c r="I14" s="250"/>
      <c r="J14" s="251"/>
      <c r="K14" s="252"/>
    </row>
    <row r="15" spans="1:11" ht="14.25" customHeight="1">
      <c r="A15" s="453"/>
      <c r="B15" s="248"/>
      <c r="C15" s="253"/>
      <c r="D15" s="291"/>
      <c r="E15" s="251"/>
      <c r="F15" s="252"/>
      <c r="G15" s="248"/>
      <c r="H15" s="253"/>
      <c r="I15" s="250"/>
      <c r="J15" s="251"/>
      <c r="K15" s="252"/>
    </row>
    <row r="16" spans="1:11" ht="14.25" customHeight="1">
      <c r="A16" s="453"/>
      <c r="B16" s="248"/>
      <c r="C16" s="253"/>
      <c r="D16" s="291"/>
      <c r="E16" s="251"/>
      <c r="F16" s="252"/>
      <c r="G16" s="248"/>
      <c r="H16" s="253"/>
      <c r="I16" s="250"/>
      <c r="J16" s="251"/>
      <c r="K16" s="252"/>
    </row>
    <row r="17" spans="1:11" ht="14.25" customHeight="1">
      <c r="A17" s="453"/>
      <c r="B17" s="248"/>
      <c r="C17" s="253"/>
      <c r="D17" s="291"/>
      <c r="E17" s="251"/>
      <c r="F17" s="252"/>
      <c r="G17" s="248"/>
      <c r="H17" s="253"/>
      <c r="I17" s="250"/>
      <c r="J17" s="251"/>
      <c r="K17" s="252"/>
    </row>
    <row r="18" spans="1:11" ht="14.25" customHeight="1">
      <c r="A18" s="453"/>
      <c r="B18" s="248"/>
      <c r="C18" s="253"/>
      <c r="D18" s="291"/>
      <c r="E18" s="251"/>
      <c r="F18" s="252"/>
      <c r="G18" s="248"/>
      <c r="H18" s="253"/>
      <c r="I18" s="250"/>
      <c r="J18" s="251"/>
      <c r="K18" s="252"/>
    </row>
    <row r="19" spans="1:11" ht="14.25" customHeight="1">
      <c r="A19" s="453"/>
      <c r="B19" s="248"/>
      <c r="C19" s="253"/>
      <c r="D19" s="291"/>
      <c r="E19" s="251"/>
      <c r="F19" s="252"/>
      <c r="G19" s="248"/>
      <c r="H19" s="253"/>
      <c r="I19" s="250"/>
      <c r="J19" s="251"/>
      <c r="K19" s="252"/>
    </row>
    <row r="20" spans="1:11" ht="14.25" customHeight="1">
      <c r="A20" s="453"/>
      <c r="B20" s="248"/>
      <c r="C20" s="253"/>
      <c r="D20" s="291"/>
      <c r="E20" s="251"/>
      <c r="F20" s="252"/>
      <c r="G20" s="248"/>
      <c r="H20" s="253"/>
      <c r="I20" s="250"/>
      <c r="J20" s="251"/>
      <c r="K20" s="252"/>
    </row>
    <row r="21" spans="1:11" ht="14.25" customHeight="1">
      <c r="A21" s="453"/>
      <c r="B21" s="248"/>
      <c r="C21" s="253"/>
      <c r="D21" s="291"/>
      <c r="E21" s="251"/>
      <c r="F21" s="252"/>
      <c r="G21" s="248"/>
      <c r="H21" s="253"/>
      <c r="I21" s="250"/>
      <c r="J21" s="251"/>
      <c r="K21" s="252"/>
    </row>
    <row r="22" spans="1:11" ht="14.25" customHeight="1">
      <c r="A22" s="453"/>
      <c r="B22" s="248"/>
      <c r="C22" s="253"/>
      <c r="D22" s="291"/>
      <c r="E22" s="251"/>
      <c r="F22" s="252"/>
      <c r="G22" s="248"/>
      <c r="H22" s="253"/>
      <c r="I22" s="250"/>
      <c r="J22" s="251"/>
      <c r="K22" s="252"/>
    </row>
    <row r="23" spans="1:11" ht="14.25" customHeight="1">
      <c r="A23" s="453"/>
      <c r="B23" s="248"/>
      <c r="C23" s="253"/>
      <c r="D23" s="291"/>
      <c r="E23" s="251"/>
      <c r="F23" s="252"/>
      <c r="G23" s="248"/>
      <c r="H23" s="253"/>
      <c r="I23" s="250"/>
      <c r="J23" s="251"/>
      <c r="K23" s="252"/>
    </row>
    <row r="24" spans="1:11" ht="14.25" customHeight="1">
      <c r="A24" s="453"/>
      <c r="B24" s="248"/>
      <c r="C24" s="253"/>
      <c r="D24" s="291"/>
      <c r="E24" s="251"/>
      <c r="F24" s="252"/>
      <c r="G24" s="248"/>
      <c r="H24" s="253"/>
      <c r="I24" s="250"/>
      <c r="J24" s="251"/>
      <c r="K24" s="252"/>
    </row>
    <row r="25" spans="1:11" ht="14.25" customHeight="1">
      <c r="A25" s="453"/>
      <c r="B25" s="248"/>
      <c r="C25" s="253"/>
      <c r="D25" s="291"/>
      <c r="E25" s="251"/>
      <c r="F25" s="252"/>
      <c r="G25" s="248"/>
      <c r="H25" s="253"/>
      <c r="I25" s="250"/>
      <c r="J25" s="251"/>
      <c r="K25" s="252"/>
    </row>
    <row r="26" spans="1:11" ht="14.25" customHeight="1">
      <c r="A26" s="453"/>
      <c r="B26" s="248"/>
      <c r="C26" s="253"/>
      <c r="D26" s="291"/>
      <c r="E26" s="251"/>
      <c r="F26" s="252"/>
      <c r="G26" s="248"/>
      <c r="H26" s="253"/>
      <c r="I26" s="250"/>
      <c r="J26" s="251"/>
      <c r="K26" s="252"/>
    </row>
    <row r="27" spans="1:11" ht="14.25" customHeight="1">
      <c r="A27" s="453"/>
      <c r="B27" s="248"/>
      <c r="C27" s="253"/>
      <c r="D27" s="291"/>
      <c r="E27" s="251"/>
      <c r="F27" s="252"/>
      <c r="G27" s="248"/>
      <c r="H27" s="253"/>
      <c r="I27" s="250"/>
      <c r="J27" s="251"/>
      <c r="K27" s="252"/>
    </row>
    <row r="28" spans="1:11" ht="14.25" customHeight="1">
      <c r="A28" s="453"/>
      <c r="B28" s="248"/>
      <c r="C28" s="253"/>
      <c r="D28" s="291"/>
      <c r="E28" s="251"/>
      <c r="F28" s="252"/>
      <c r="G28" s="248"/>
      <c r="H28" s="253"/>
      <c r="I28" s="250"/>
      <c r="J28" s="251"/>
      <c r="K28" s="252"/>
    </row>
    <row r="29" spans="1:11" ht="14.25" customHeight="1">
      <c r="A29" s="453"/>
      <c r="B29" s="248"/>
      <c r="C29" s="253"/>
      <c r="D29" s="291"/>
      <c r="E29" s="251"/>
      <c r="F29" s="252"/>
      <c r="G29" s="248"/>
      <c r="H29" s="253"/>
      <c r="I29" s="250"/>
      <c r="J29" s="251"/>
      <c r="K29" s="252"/>
    </row>
    <row r="30" spans="1:11" ht="14.25" customHeight="1">
      <c r="A30" s="453"/>
      <c r="B30" s="248"/>
      <c r="C30" s="253"/>
      <c r="D30" s="291"/>
      <c r="E30" s="251"/>
      <c r="F30" s="252"/>
      <c r="G30" s="248"/>
      <c r="H30" s="253"/>
      <c r="I30" s="250"/>
      <c r="J30" s="251"/>
      <c r="K30" s="252"/>
    </row>
    <row r="31" spans="1:11" ht="14.25" customHeight="1">
      <c r="A31" s="453"/>
      <c r="B31" s="248"/>
      <c r="C31" s="253"/>
      <c r="D31" s="291"/>
      <c r="E31" s="251"/>
      <c r="F31" s="252"/>
      <c r="G31" s="248"/>
      <c r="H31" s="253"/>
      <c r="I31" s="250"/>
      <c r="J31" s="251"/>
      <c r="K31" s="252"/>
    </row>
    <row r="32" spans="1:11" ht="14.25" customHeight="1">
      <c r="A32" s="453"/>
      <c r="B32" s="248"/>
      <c r="C32" s="253"/>
      <c r="D32" s="291"/>
      <c r="E32" s="251"/>
      <c r="F32" s="252"/>
      <c r="G32" s="248"/>
      <c r="H32" s="253"/>
      <c r="I32" s="250"/>
      <c r="J32" s="251"/>
      <c r="K32" s="252"/>
    </row>
    <row r="33" spans="1:11" ht="14.25" customHeight="1">
      <c r="A33" s="453"/>
      <c r="B33" s="248"/>
      <c r="C33" s="253"/>
      <c r="D33" s="291"/>
      <c r="E33" s="251"/>
      <c r="F33" s="252"/>
      <c r="G33" s="248"/>
      <c r="H33" s="253"/>
      <c r="I33" s="250"/>
      <c r="J33" s="251"/>
      <c r="K33" s="252"/>
    </row>
    <row r="34" spans="1:11" ht="14.25" customHeight="1">
      <c r="A34" s="453"/>
      <c r="B34" s="248"/>
      <c r="C34" s="253"/>
      <c r="D34" s="291"/>
      <c r="E34" s="251"/>
      <c r="F34" s="252"/>
      <c r="G34" s="248"/>
      <c r="H34" s="253"/>
      <c r="I34" s="250"/>
      <c r="J34" s="251"/>
      <c r="K34" s="252"/>
    </row>
    <row r="35" spans="1:11" ht="14.25" customHeight="1">
      <c r="A35" s="453"/>
      <c r="B35" s="248"/>
      <c r="C35" s="253"/>
      <c r="D35" s="291"/>
      <c r="E35" s="251"/>
      <c r="F35" s="252"/>
      <c r="G35" s="248"/>
      <c r="H35" s="253"/>
      <c r="I35" s="250"/>
      <c r="J35" s="251"/>
      <c r="K35" s="252"/>
    </row>
    <row r="36" spans="1:11" ht="14.25" customHeight="1">
      <c r="A36" s="453"/>
      <c r="B36" s="248"/>
      <c r="C36" s="253"/>
      <c r="D36" s="291"/>
      <c r="E36" s="251"/>
      <c r="F36" s="252"/>
      <c r="G36" s="248"/>
      <c r="H36" s="253"/>
      <c r="I36" s="250"/>
      <c r="J36" s="251"/>
      <c r="K36" s="252"/>
    </row>
    <row r="37" spans="1:11" ht="14.25" customHeight="1">
      <c r="A37" s="453"/>
      <c r="B37" s="248"/>
      <c r="C37" s="253"/>
      <c r="D37" s="291"/>
      <c r="E37" s="251"/>
      <c r="F37" s="252"/>
      <c r="G37" s="248"/>
      <c r="H37" s="253"/>
      <c r="I37" s="250"/>
      <c r="J37" s="251"/>
      <c r="K37" s="252"/>
    </row>
    <row r="38" spans="1:11" ht="14.25" customHeight="1">
      <c r="A38" s="453"/>
      <c r="B38" s="248"/>
      <c r="C38" s="253"/>
      <c r="D38" s="291"/>
      <c r="E38" s="251"/>
      <c r="F38" s="252"/>
      <c r="G38" s="248"/>
      <c r="H38" s="253"/>
      <c r="I38" s="250"/>
      <c r="J38" s="251"/>
      <c r="K38" s="252"/>
    </row>
    <row r="39" spans="1:11" ht="14.25" customHeight="1">
      <c r="A39" s="453"/>
      <c r="B39" s="248"/>
      <c r="C39" s="253"/>
      <c r="D39" s="291"/>
      <c r="E39" s="251"/>
      <c r="F39" s="252"/>
      <c r="G39" s="248"/>
      <c r="H39" s="253"/>
      <c r="I39" s="250"/>
      <c r="J39" s="251"/>
      <c r="K39" s="252"/>
    </row>
    <row r="40" spans="1:11" ht="14.25" customHeight="1">
      <c r="A40" s="453"/>
      <c r="B40" s="248"/>
      <c r="C40" s="253"/>
      <c r="D40" s="291"/>
      <c r="E40" s="251"/>
      <c r="F40" s="252"/>
      <c r="G40" s="248"/>
      <c r="H40" s="253"/>
      <c r="I40" s="250"/>
      <c r="J40" s="251"/>
      <c r="K40" s="252"/>
    </row>
    <row r="41" spans="1:11" ht="14.25" customHeight="1">
      <c r="A41" s="453"/>
      <c r="B41" s="248"/>
      <c r="C41" s="253"/>
      <c r="D41" s="291"/>
      <c r="E41" s="251"/>
      <c r="F41" s="252"/>
      <c r="G41" s="248"/>
      <c r="H41" s="253"/>
      <c r="I41" s="250"/>
      <c r="J41" s="251"/>
      <c r="K41" s="252"/>
    </row>
    <row r="42" spans="1:11" ht="14.25" customHeight="1">
      <c r="A42" s="453"/>
      <c r="B42" s="248"/>
      <c r="C42" s="253"/>
      <c r="D42" s="291"/>
      <c r="E42" s="251"/>
      <c r="F42" s="252"/>
      <c r="G42" s="248"/>
      <c r="H42" s="253"/>
      <c r="I42" s="250"/>
      <c r="J42" s="251"/>
      <c r="K42" s="252"/>
    </row>
    <row r="43" spans="1:11" ht="14.25" customHeight="1">
      <c r="A43" s="453"/>
      <c r="B43" s="248"/>
      <c r="C43" s="253"/>
      <c r="D43" s="291"/>
      <c r="E43" s="251"/>
      <c r="F43" s="252"/>
      <c r="G43" s="248"/>
      <c r="H43" s="253"/>
      <c r="I43" s="250"/>
      <c r="J43" s="251"/>
      <c r="K43" s="252"/>
    </row>
    <row r="44" spans="1:11" ht="14.25" customHeight="1">
      <c r="A44" s="453"/>
      <c r="B44" s="248"/>
      <c r="C44" s="253"/>
      <c r="D44" s="291"/>
      <c r="E44" s="251"/>
      <c r="F44" s="252"/>
      <c r="G44" s="248"/>
      <c r="H44" s="253"/>
      <c r="I44" s="250"/>
      <c r="J44" s="251"/>
      <c r="K44" s="252"/>
    </row>
    <row r="45" spans="1:11" ht="14.25" customHeight="1">
      <c r="A45" s="453"/>
      <c r="B45" s="248"/>
      <c r="C45" s="253"/>
      <c r="D45" s="291"/>
      <c r="E45" s="251"/>
      <c r="F45" s="252"/>
      <c r="G45" s="248"/>
      <c r="H45" s="253"/>
      <c r="I45" s="250"/>
      <c r="J45" s="251"/>
      <c r="K45" s="252"/>
    </row>
    <row r="46" spans="1:11" ht="14.25" customHeight="1">
      <c r="A46" s="453"/>
      <c r="B46" s="248"/>
      <c r="C46" s="253"/>
      <c r="D46" s="291"/>
      <c r="E46" s="251"/>
      <c r="F46" s="252"/>
      <c r="G46" s="248"/>
      <c r="H46" s="253"/>
      <c r="I46" s="250"/>
      <c r="J46" s="251"/>
      <c r="K46" s="252"/>
    </row>
    <row r="47" spans="1:11" ht="14.25" customHeight="1">
      <c r="A47" s="453"/>
      <c r="B47" s="248"/>
      <c r="C47" s="253"/>
      <c r="D47" s="291"/>
      <c r="E47" s="251"/>
      <c r="F47" s="252"/>
      <c r="G47" s="248"/>
      <c r="H47" s="253"/>
      <c r="I47" s="250"/>
      <c r="J47" s="251"/>
      <c r="K47" s="252"/>
    </row>
    <row r="48" spans="1:11" ht="14.25" customHeight="1">
      <c r="A48" s="453"/>
      <c r="B48" s="248"/>
      <c r="C48" s="253"/>
      <c r="D48" s="291"/>
      <c r="E48" s="251"/>
      <c r="F48" s="252"/>
      <c r="G48" s="248"/>
      <c r="H48" s="253"/>
      <c r="I48" s="250"/>
      <c r="J48" s="251"/>
      <c r="K48" s="252"/>
    </row>
    <row r="49" spans="1:11" ht="14.25" customHeight="1">
      <c r="A49" s="453"/>
      <c r="B49" s="248"/>
      <c r="C49" s="253"/>
      <c r="D49" s="291"/>
      <c r="E49" s="251"/>
      <c r="F49" s="252"/>
      <c r="G49" s="248"/>
      <c r="H49" s="253"/>
      <c r="I49" s="250"/>
      <c r="J49" s="251"/>
      <c r="K49" s="252"/>
    </row>
    <row r="50" spans="1:11" ht="14.25" customHeight="1">
      <c r="A50" s="453"/>
      <c r="B50" s="248"/>
      <c r="C50" s="253"/>
      <c r="D50" s="291"/>
      <c r="E50" s="251"/>
      <c r="F50" s="252"/>
      <c r="G50" s="248"/>
      <c r="H50" s="253"/>
      <c r="I50" s="250"/>
      <c r="J50" s="251"/>
      <c r="K50" s="252"/>
    </row>
    <row r="51" spans="1:11" ht="14.25" customHeight="1">
      <c r="A51" s="453"/>
      <c r="B51" s="248"/>
      <c r="C51" s="253"/>
      <c r="D51" s="291"/>
      <c r="E51" s="251"/>
      <c r="F51" s="252"/>
      <c r="G51" s="248"/>
      <c r="H51" s="253"/>
      <c r="I51" s="250"/>
      <c r="J51" s="251"/>
      <c r="K51" s="252"/>
    </row>
    <row r="52" spans="1:11" ht="14.25" customHeight="1">
      <c r="A52" s="453"/>
      <c r="B52" s="248"/>
      <c r="C52" s="253"/>
      <c r="D52" s="291"/>
      <c r="E52" s="251"/>
      <c r="F52" s="252"/>
      <c r="G52" s="248"/>
      <c r="H52" s="253"/>
      <c r="I52" s="250"/>
      <c r="J52" s="251"/>
      <c r="K52" s="252"/>
    </row>
    <row r="53" spans="1:11" ht="14.25" customHeight="1">
      <c r="A53" s="453"/>
      <c r="B53" s="248"/>
      <c r="C53" s="253"/>
      <c r="D53" s="291"/>
      <c r="E53" s="251"/>
      <c r="F53" s="252"/>
      <c r="G53" s="248"/>
      <c r="H53" s="253"/>
      <c r="I53" s="250"/>
      <c r="J53" s="251"/>
      <c r="K53" s="252"/>
    </row>
    <row r="54" spans="1:11" ht="14.25" customHeight="1">
      <c r="A54" s="453"/>
      <c r="B54" s="248"/>
      <c r="C54" s="253"/>
      <c r="D54" s="291"/>
      <c r="E54" s="251"/>
      <c r="F54" s="252"/>
      <c r="G54" s="248"/>
      <c r="H54" s="253"/>
      <c r="I54" s="250"/>
      <c r="J54" s="251"/>
      <c r="K54" s="252"/>
    </row>
    <row r="55" spans="1:11" ht="14.25" customHeight="1">
      <c r="A55" s="453"/>
      <c r="B55" s="248"/>
      <c r="C55" s="253"/>
      <c r="D55" s="291"/>
      <c r="E55" s="251"/>
      <c r="F55" s="252"/>
      <c r="G55" s="248"/>
      <c r="H55" s="253"/>
      <c r="I55" s="250"/>
      <c r="J55" s="251"/>
      <c r="K55" s="252"/>
    </row>
    <row r="56" spans="1:11" ht="14.25" customHeight="1">
      <c r="A56" s="453"/>
      <c r="B56" s="248"/>
      <c r="C56" s="253"/>
      <c r="D56" s="291"/>
      <c r="E56" s="251"/>
      <c r="F56" s="252"/>
      <c r="G56" s="248"/>
      <c r="H56" s="253"/>
      <c r="I56" s="250"/>
      <c r="J56" s="251"/>
      <c r="K56" s="252"/>
    </row>
    <row r="57" spans="1:11" ht="14.25" customHeight="1">
      <c r="A57" s="453"/>
      <c r="B57" s="248"/>
      <c r="C57" s="253"/>
      <c r="D57" s="291"/>
      <c r="E57" s="251"/>
      <c r="F57" s="252"/>
      <c r="G57" s="248"/>
      <c r="H57" s="253"/>
      <c r="I57" s="250"/>
      <c r="J57" s="251"/>
      <c r="K57" s="252"/>
    </row>
    <row r="58" spans="1:11" ht="14.25" customHeight="1">
      <c r="A58" s="453"/>
      <c r="B58" s="248"/>
      <c r="C58" s="253"/>
      <c r="D58" s="291"/>
      <c r="E58" s="251"/>
      <c r="F58" s="252"/>
      <c r="G58" s="248"/>
      <c r="H58" s="253"/>
      <c r="I58" s="250"/>
      <c r="J58" s="251"/>
      <c r="K58" s="252"/>
    </row>
    <row r="59" spans="1:11" ht="14.25" customHeight="1">
      <c r="A59" s="453"/>
      <c r="B59" s="248"/>
      <c r="C59" s="253"/>
      <c r="D59" s="291"/>
      <c r="E59" s="251"/>
      <c r="F59" s="252"/>
      <c r="G59" s="248"/>
      <c r="H59" s="253"/>
      <c r="I59" s="250"/>
      <c r="J59" s="251"/>
      <c r="K59" s="252"/>
    </row>
    <row r="60" spans="1:11" ht="14.25" customHeight="1">
      <c r="A60" s="453"/>
      <c r="B60" s="248"/>
      <c r="C60" s="253"/>
      <c r="D60" s="291"/>
      <c r="E60" s="251"/>
      <c r="F60" s="252"/>
      <c r="G60" s="248"/>
      <c r="H60" s="253"/>
      <c r="I60" s="250"/>
      <c r="J60" s="251"/>
      <c r="K60" s="252"/>
    </row>
    <row r="61" spans="1:11" ht="14.25" customHeight="1">
      <c r="A61" s="453"/>
      <c r="B61" s="248"/>
      <c r="C61" s="253"/>
      <c r="D61" s="291"/>
      <c r="E61" s="251"/>
      <c r="F61" s="252"/>
      <c r="G61" s="248"/>
      <c r="H61" s="253"/>
      <c r="I61" s="250"/>
      <c r="J61" s="251"/>
      <c r="K61" s="252"/>
    </row>
    <row r="62" spans="1:11" ht="14.25" customHeight="1">
      <c r="A62" s="453"/>
      <c r="B62" s="248"/>
      <c r="C62" s="253"/>
      <c r="D62" s="291"/>
      <c r="E62" s="251"/>
      <c r="F62" s="252"/>
      <c r="G62" s="248"/>
      <c r="H62" s="253"/>
      <c r="I62" s="250"/>
      <c r="J62" s="251"/>
      <c r="K62" s="252"/>
    </row>
    <row r="63" spans="1:11" ht="14.25" customHeight="1">
      <c r="A63" s="453"/>
      <c r="B63" s="248"/>
      <c r="C63" s="253"/>
      <c r="D63" s="291"/>
      <c r="E63" s="251"/>
      <c r="F63" s="252"/>
      <c r="G63" s="248"/>
      <c r="H63" s="253"/>
      <c r="I63" s="250"/>
      <c r="J63" s="251"/>
      <c r="K63" s="252"/>
    </row>
    <row r="64" spans="1:11" ht="14.25" customHeight="1">
      <c r="A64" s="453"/>
      <c r="B64" s="248"/>
      <c r="C64" s="253"/>
      <c r="D64" s="291"/>
      <c r="E64" s="251"/>
      <c r="F64" s="252"/>
      <c r="G64" s="248"/>
      <c r="H64" s="253"/>
      <c r="I64" s="250"/>
      <c r="J64" s="251"/>
      <c r="K64" s="252"/>
    </row>
    <row r="65" spans="1:11" ht="14.25" customHeight="1">
      <c r="A65" s="453"/>
      <c r="B65" s="248"/>
      <c r="C65" s="253"/>
      <c r="D65" s="291"/>
      <c r="E65" s="251"/>
      <c r="F65" s="252"/>
      <c r="G65" s="248"/>
      <c r="H65" s="253"/>
      <c r="I65" s="250"/>
      <c r="J65" s="251"/>
      <c r="K65" s="252"/>
    </row>
    <row r="66" spans="1:11" ht="14.25" customHeight="1">
      <c r="A66" s="453"/>
      <c r="B66" s="248"/>
      <c r="C66" s="253"/>
      <c r="D66" s="291"/>
      <c r="E66" s="251"/>
      <c r="F66" s="252"/>
      <c r="G66" s="248"/>
      <c r="H66" s="253"/>
      <c r="I66" s="250"/>
      <c r="J66" s="251"/>
      <c r="K66" s="252"/>
    </row>
    <row r="67" spans="1:11" ht="14.25" customHeight="1">
      <c r="A67" s="453"/>
      <c r="B67" s="248"/>
      <c r="C67" s="253"/>
      <c r="D67" s="291"/>
      <c r="E67" s="251"/>
      <c r="F67" s="252"/>
      <c r="G67" s="248"/>
      <c r="H67" s="253"/>
      <c r="I67" s="250"/>
      <c r="J67" s="251"/>
      <c r="K67" s="252"/>
    </row>
    <row r="68" spans="1:11" ht="14.25" customHeight="1">
      <c r="A68" s="453"/>
      <c r="B68" s="248"/>
      <c r="C68" s="253"/>
      <c r="D68" s="291"/>
      <c r="E68" s="251"/>
      <c r="F68" s="252"/>
      <c r="G68" s="248"/>
      <c r="H68" s="253"/>
      <c r="I68" s="250"/>
      <c r="J68" s="251"/>
      <c r="K68" s="252"/>
    </row>
    <row r="69" spans="1:11" ht="14.25" customHeight="1">
      <c r="A69" s="453"/>
      <c r="B69" s="248"/>
      <c r="C69" s="253"/>
      <c r="D69" s="291"/>
      <c r="E69" s="251"/>
      <c r="F69" s="252"/>
      <c r="G69" s="248"/>
      <c r="H69" s="253"/>
      <c r="I69" s="250"/>
      <c r="J69" s="251"/>
      <c r="K69" s="252"/>
    </row>
    <row r="70" spans="1:11" ht="14.25" customHeight="1">
      <c r="A70" s="453"/>
      <c r="B70" s="248"/>
      <c r="C70" s="253"/>
      <c r="D70" s="291"/>
      <c r="E70" s="251"/>
      <c r="F70" s="252"/>
      <c r="G70" s="248"/>
      <c r="H70" s="253"/>
      <c r="I70" s="250"/>
      <c r="J70" s="251"/>
      <c r="K70" s="252"/>
    </row>
    <row r="71" spans="1:11" ht="14.25" customHeight="1">
      <c r="A71" s="453"/>
      <c r="B71" s="248"/>
      <c r="C71" s="253"/>
      <c r="D71" s="291"/>
      <c r="E71" s="251"/>
      <c r="F71" s="252"/>
      <c r="G71" s="248"/>
      <c r="H71" s="253"/>
      <c r="I71" s="250"/>
      <c r="J71" s="251"/>
      <c r="K71" s="252"/>
    </row>
    <row r="72" spans="1:11" ht="14.25" customHeight="1">
      <c r="A72" s="453"/>
      <c r="B72" s="248"/>
      <c r="C72" s="253"/>
      <c r="D72" s="291"/>
      <c r="E72" s="251"/>
      <c r="F72" s="252"/>
      <c r="G72" s="248"/>
      <c r="H72" s="253"/>
      <c r="I72" s="250"/>
      <c r="J72" s="251"/>
      <c r="K72" s="252"/>
    </row>
    <row r="73" spans="1:11" ht="14.25" customHeight="1">
      <c r="A73" s="453"/>
      <c r="B73" s="248"/>
      <c r="C73" s="253"/>
      <c r="D73" s="291"/>
      <c r="E73" s="251"/>
      <c r="F73" s="252"/>
      <c r="G73" s="248"/>
      <c r="H73" s="253"/>
      <c r="I73" s="250"/>
      <c r="J73" s="251"/>
      <c r="K73" s="252"/>
    </row>
    <row r="74" spans="1:11" ht="14.25" customHeight="1">
      <c r="A74" s="453"/>
      <c r="B74" s="248"/>
      <c r="C74" s="253"/>
      <c r="D74" s="291"/>
      <c r="E74" s="251"/>
      <c r="F74" s="252"/>
      <c r="G74" s="248"/>
      <c r="H74" s="253"/>
      <c r="I74" s="250"/>
      <c r="J74" s="251"/>
      <c r="K74" s="252"/>
    </row>
    <row r="75" spans="1:11" ht="14.25" customHeight="1">
      <c r="A75" s="453"/>
      <c r="B75" s="248"/>
      <c r="C75" s="253"/>
      <c r="D75" s="291"/>
      <c r="E75" s="251"/>
      <c r="F75" s="252"/>
      <c r="G75" s="248"/>
      <c r="H75" s="253"/>
      <c r="I75" s="250"/>
      <c r="J75" s="251"/>
      <c r="K75" s="252"/>
    </row>
    <row r="76" spans="1:11" ht="14.25" customHeight="1">
      <c r="A76" s="453"/>
      <c r="B76" s="248"/>
      <c r="C76" s="253"/>
      <c r="D76" s="291"/>
      <c r="E76" s="251"/>
      <c r="F76" s="252"/>
      <c r="G76" s="248"/>
      <c r="H76" s="253"/>
      <c r="I76" s="250"/>
      <c r="J76" s="251"/>
      <c r="K76" s="252"/>
    </row>
    <row r="77" spans="1:11" ht="14.25" customHeight="1">
      <c r="A77" s="453"/>
      <c r="B77" s="248"/>
      <c r="C77" s="253"/>
      <c r="D77" s="291"/>
      <c r="E77" s="251"/>
      <c r="F77" s="252"/>
      <c r="G77" s="248"/>
      <c r="H77" s="253"/>
      <c r="I77" s="250"/>
      <c r="J77" s="251"/>
      <c r="K77" s="252"/>
    </row>
    <row r="78" spans="1:11" ht="14.25" customHeight="1">
      <c r="A78" s="453"/>
      <c r="B78" s="248"/>
      <c r="C78" s="253"/>
      <c r="D78" s="291"/>
      <c r="E78" s="251"/>
      <c r="F78" s="252"/>
      <c r="G78" s="248"/>
      <c r="H78" s="253"/>
      <c r="I78" s="250"/>
      <c r="J78" s="251"/>
      <c r="K78" s="252"/>
    </row>
    <row r="79" spans="1:11" ht="14.25" customHeight="1">
      <c r="A79" s="453"/>
      <c r="B79" s="248"/>
      <c r="C79" s="253"/>
      <c r="D79" s="291"/>
      <c r="E79" s="251"/>
      <c r="F79" s="252"/>
      <c r="G79" s="248"/>
      <c r="H79" s="253"/>
      <c r="I79" s="250"/>
      <c r="J79" s="251"/>
      <c r="K79" s="252"/>
    </row>
    <row r="80" spans="1:11" ht="14.25" customHeight="1">
      <c r="A80" s="453"/>
      <c r="B80" s="248"/>
      <c r="C80" s="253"/>
      <c r="D80" s="291"/>
      <c r="E80" s="251"/>
      <c r="F80" s="252"/>
      <c r="G80" s="248"/>
      <c r="H80" s="253"/>
      <c r="I80" s="250"/>
      <c r="J80" s="251"/>
      <c r="K80" s="252"/>
    </row>
    <row r="81" spans="1:11" ht="14.25" customHeight="1">
      <c r="A81" s="453"/>
      <c r="B81" s="248"/>
      <c r="C81" s="253"/>
      <c r="D81" s="291"/>
      <c r="E81" s="251"/>
      <c r="F81" s="252"/>
      <c r="G81" s="248"/>
      <c r="H81" s="253"/>
      <c r="I81" s="250"/>
      <c r="J81" s="251"/>
      <c r="K81" s="252"/>
    </row>
    <row r="82" spans="1:11" ht="14.25" customHeight="1">
      <c r="A82" s="453"/>
      <c r="B82" s="248"/>
      <c r="C82" s="253"/>
      <c r="D82" s="291"/>
      <c r="E82" s="251"/>
      <c r="F82" s="252"/>
      <c r="G82" s="248"/>
      <c r="H82" s="253"/>
      <c r="I82" s="250"/>
      <c r="J82" s="251"/>
      <c r="K82" s="252"/>
    </row>
    <row r="83" spans="1:11" ht="14.25" customHeight="1">
      <c r="A83" s="453"/>
      <c r="B83" s="248"/>
      <c r="C83" s="253"/>
      <c r="D83" s="291"/>
      <c r="E83" s="251"/>
      <c r="F83" s="252"/>
      <c r="G83" s="248"/>
      <c r="H83" s="253"/>
      <c r="I83" s="250"/>
      <c r="J83" s="251"/>
      <c r="K83" s="252"/>
    </row>
    <row r="84" spans="1:11" ht="14.25" customHeight="1">
      <c r="A84" s="453"/>
      <c r="B84" s="248"/>
      <c r="C84" s="253"/>
      <c r="D84" s="291"/>
      <c r="E84" s="251"/>
      <c r="F84" s="252"/>
      <c r="G84" s="248"/>
      <c r="H84" s="253"/>
      <c r="I84" s="250"/>
      <c r="J84" s="251"/>
      <c r="K84" s="252"/>
    </row>
    <row r="85" spans="1:11" ht="14.25" customHeight="1">
      <c r="A85" s="453"/>
      <c r="B85" s="248"/>
      <c r="C85" s="253"/>
      <c r="D85" s="291"/>
      <c r="E85" s="251"/>
      <c r="F85" s="252"/>
      <c r="G85" s="248"/>
      <c r="H85" s="253"/>
      <c r="I85" s="250"/>
      <c r="J85" s="251"/>
      <c r="K85" s="252"/>
    </row>
    <row r="86" spans="1:11" ht="14.25" customHeight="1">
      <c r="A86" s="453"/>
      <c r="B86" s="248"/>
      <c r="C86" s="253"/>
      <c r="D86" s="291"/>
      <c r="E86" s="251"/>
      <c r="F86" s="252"/>
      <c r="G86" s="248"/>
      <c r="H86" s="253"/>
      <c r="I86" s="250"/>
      <c r="J86" s="251"/>
      <c r="K86" s="252"/>
    </row>
    <row r="87" spans="1:11" ht="14.25" customHeight="1">
      <c r="A87" s="453"/>
      <c r="B87" s="248"/>
      <c r="C87" s="253"/>
      <c r="D87" s="291"/>
      <c r="E87" s="251"/>
      <c r="F87" s="252"/>
      <c r="G87" s="248"/>
      <c r="H87" s="253"/>
      <c r="I87" s="250"/>
      <c r="J87" s="251"/>
      <c r="K87" s="252"/>
    </row>
    <row r="88" spans="1:11" ht="14.25" customHeight="1">
      <c r="A88" s="453"/>
      <c r="B88" s="248"/>
      <c r="C88" s="253"/>
      <c r="D88" s="291"/>
      <c r="E88" s="251"/>
      <c r="F88" s="252"/>
      <c r="G88" s="248"/>
      <c r="H88" s="253"/>
      <c r="I88" s="250"/>
      <c r="J88" s="251"/>
      <c r="K88" s="252"/>
    </row>
    <row r="89" spans="1:11" ht="14.25" customHeight="1">
      <c r="A89" s="453"/>
      <c r="B89" s="248"/>
      <c r="C89" s="253"/>
      <c r="D89" s="291"/>
      <c r="E89" s="251"/>
      <c r="F89" s="252"/>
      <c r="G89" s="248"/>
      <c r="H89" s="253"/>
      <c r="I89" s="250"/>
      <c r="J89" s="251"/>
      <c r="K89" s="252"/>
    </row>
    <row r="90" spans="1:11" ht="14.25" customHeight="1">
      <c r="A90" s="453"/>
      <c r="B90" s="248"/>
      <c r="C90" s="253"/>
      <c r="D90" s="291"/>
      <c r="E90" s="251"/>
      <c r="F90" s="252"/>
      <c r="G90" s="248"/>
      <c r="H90" s="253"/>
      <c r="I90" s="250"/>
      <c r="J90" s="251"/>
      <c r="K90" s="252"/>
    </row>
    <row r="91" spans="1:11" ht="14.25" customHeight="1">
      <c r="A91" s="453"/>
      <c r="B91" s="248"/>
      <c r="C91" s="253"/>
      <c r="D91" s="291"/>
      <c r="E91" s="251"/>
      <c r="F91" s="252"/>
      <c r="G91" s="248"/>
      <c r="H91" s="253"/>
      <c r="I91" s="250"/>
      <c r="J91" s="251"/>
      <c r="K91" s="252"/>
    </row>
    <row r="92" spans="1:11" ht="14.25" customHeight="1">
      <c r="A92" s="453"/>
      <c r="B92" s="248"/>
      <c r="C92" s="253"/>
      <c r="D92" s="291"/>
      <c r="E92" s="251"/>
      <c r="F92" s="252"/>
      <c r="G92" s="248"/>
      <c r="H92" s="253"/>
      <c r="I92" s="250"/>
      <c r="J92" s="251"/>
      <c r="K92" s="252"/>
    </row>
    <row r="93" spans="1:11" ht="14.25" customHeight="1">
      <c r="A93" s="453"/>
      <c r="B93" s="248"/>
      <c r="C93" s="253"/>
      <c r="D93" s="291"/>
      <c r="E93" s="251"/>
      <c r="F93" s="252"/>
      <c r="G93" s="248"/>
      <c r="H93" s="253"/>
      <c r="I93" s="250"/>
      <c r="J93" s="251"/>
      <c r="K93" s="252"/>
    </row>
    <row r="94" spans="1:11" ht="14.25" customHeight="1">
      <c r="A94" s="453"/>
      <c r="B94" s="248"/>
      <c r="C94" s="253"/>
      <c r="D94" s="291"/>
      <c r="E94" s="251"/>
      <c r="F94" s="252"/>
      <c r="G94" s="248"/>
      <c r="H94" s="253"/>
      <c r="I94" s="250"/>
      <c r="J94" s="251"/>
      <c r="K94" s="252"/>
    </row>
    <row r="95" spans="1:11" ht="14.25" customHeight="1">
      <c r="A95" s="453"/>
      <c r="B95" s="248"/>
      <c r="C95" s="253"/>
      <c r="D95" s="291"/>
      <c r="E95" s="251"/>
      <c r="F95" s="252"/>
      <c r="G95" s="248"/>
      <c r="H95" s="253"/>
      <c r="I95" s="250"/>
      <c r="J95" s="251"/>
      <c r="K95" s="252"/>
    </row>
    <row r="96" spans="1:11" ht="14.25" customHeight="1">
      <c r="A96" s="453"/>
      <c r="B96" s="248"/>
      <c r="C96" s="253"/>
      <c r="D96" s="291"/>
      <c r="E96" s="251"/>
      <c r="F96" s="252"/>
      <c r="G96" s="248"/>
      <c r="H96" s="253"/>
      <c r="I96" s="250"/>
      <c r="J96" s="251"/>
      <c r="K96" s="252"/>
    </row>
    <row r="97" spans="1:11" ht="14.25" customHeight="1">
      <c r="A97" s="453"/>
      <c r="B97" s="248"/>
      <c r="C97" s="253"/>
      <c r="D97" s="291"/>
      <c r="E97" s="251"/>
      <c r="F97" s="252"/>
      <c r="G97" s="248"/>
      <c r="H97" s="253"/>
      <c r="I97" s="250"/>
      <c r="J97" s="251"/>
      <c r="K97" s="252"/>
    </row>
    <row r="98" spans="1:11" ht="14.25" customHeight="1">
      <c r="A98" s="453"/>
      <c r="B98" s="248"/>
      <c r="C98" s="253"/>
      <c r="D98" s="291"/>
      <c r="E98" s="251"/>
      <c r="F98" s="252"/>
      <c r="G98" s="248"/>
      <c r="H98" s="253"/>
      <c r="I98" s="250"/>
      <c r="J98" s="251"/>
      <c r="K98" s="252"/>
    </row>
    <row r="99" spans="1:11" ht="14.25" customHeight="1">
      <c r="A99" s="453"/>
      <c r="B99" s="248"/>
      <c r="C99" s="253"/>
      <c r="D99" s="291"/>
      <c r="E99" s="251"/>
      <c r="F99" s="252"/>
      <c r="G99" s="248"/>
      <c r="H99" s="253"/>
      <c r="I99" s="250"/>
      <c r="J99" s="251"/>
      <c r="K99" s="252"/>
    </row>
    <row r="100" spans="1:11" ht="14.25" customHeight="1">
      <c r="A100" s="453"/>
      <c r="B100" s="248"/>
      <c r="C100" s="253"/>
      <c r="D100" s="291"/>
      <c r="E100" s="251"/>
      <c r="F100" s="252"/>
      <c r="G100" s="248"/>
      <c r="H100" s="253"/>
      <c r="I100" s="250"/>
      <c r="J100" s="251"/>
      <c r="K100" s="252"/>
    </row>
    <row r="101" spans="1:11" ht="14.25" customHeight="1">
      <c r="A101" s="453"/>
      <c r="B101" s="248"/>
      <c r="C101" s="253"/>
      <c r="D101" s="291"/>
      <c r="E101" s="251"/>
      <c r="F101" s="252"/>
      <c r="G101" s="248"/>
      <c r="H101" s="253"/>
      <c r="I101" s="250"/>
      <c r="J101" s="251"/>
      <c r="K101" s="252"/>
    </row>
    <row r="102" spans="1:11" ht="14.25" customHeight="1">
      <c r="A102" s="453"/>
      <c r="B102" s="248"/>
      <c r="C102" s="253"/>
      <c r="D102" s="291"/>
      <c r="E102" s="251"/>
      <c r="F102" s="252"/>
      <c r="G102" s="248"/>
      <c r="H102" s="253"/>
      <c r="I102" s="250"/>
      <c r="J102" s="251"/>
      <c r="K102" s="252"/>
    </row>
    <row r="103" spans="1:11" ht="14.25" customHeight="1">
      <c r="A103" s="453"/>
      <c r="B103" s="248"/>
      <c r="C103" s="253"/>
      <c r="D103" s="291"/>
      <c r="E103" s="251"/>
      <c r="F103" s="252"/>
      <c r="G103" s="248"/>
      <c r="H103" s="253"/>
      <c r="I103" s="250"/>
      <c r="J103" s="251"/>
      <c r="K103" s="252"/>
    </row>
    <row r="104" spans="1:11" ht="14.25" customHeight="1">
      <c r="A104" s="453"/>
      <c r="B104" s="248"/>
      <c r="C104" s="253"/>
      <c r="D104" s="291"/>
      <c r="E104" s="251"/>
      <c r="F104" s="252"/>
      <c r="G104" s="248"/>
      <c r="H104" s="253"/>
      <c r="I104" s="250"/>
      <c r="J104" s="251"/>
      <c r="K104" s="252"/>
    </row>
    <row r="105" spans="1:11" ht="14.25" customHeight="1">
      <c r="A105" s="453"/>
      <c r="B105" s="248"/>
      <c r="C105" s="253"/>
      <c r="D105" s="291"/>
      <c r="E105" s="251"/>
      <c r="F105" s="252"/>
      <c r="G105" s="248"/>
      <c r="H105" s="253"/>
      <c r="I105" s="250"/>
      <c r="J105" s="251"/>
      <c r="K105" s="252"/>
    </row>
    <row r="106" spans="1:11" ht="14.25" customHeight="1">
      <c r="A106" s="453"/>
      <c r="B106" s="248"/>
      <c r="C106" s="253"/>
      <c r="D106" s="291"/>
      <c r="E106" s="251"/>
      <c r="F106" s="252"/>
      <c r="G106" s="248"/>
      <c r="H106" s="253"/>
      <c r="I106" s="250"/>
      <c r="J106" s="251"/>
      <c r="K106" s="252"/>
    </row>
    <row r="107" spans="1:11" ht="14.25" customHeight="1">
      <c r="A107" s="453"/>
      <c r="B107" s="248"/>
      <c r="C107" s="249"/>
      <c r="D107" s="250"/>
      <c r="E107" s="251"/>
      <c r="F107" s="252"/>
      <c r="G107" s="248"/>
      <c r="H107" s="249"/>
      <c r="I107" s="250"/>
      <c r="J107" s="251"/>
      <c r="K107" s="252"/>
    </row>
    <row r="108" spans="1:11" ht="14.25" customHeight="1">
      <c r="A108" s="453"/>
      <c r="B108" s="248"/>
      <c r="C108" s="253"/>
      <c r="D108" s="250"/>
      <c r="E108" s="251"/>
      <c r="F108" s="252"/>
      <c r="G108" s="248"/>
      <c r="H108" s="253"/>
      <c r="I108" s="250"/>
      <c r="J108" s="251"/>
      <c r="K108" s="252"/>
    </row>
    <row r="109" spans="1:11" ht="14.25" customHeight="1">
      <c r="A109" s="453"/>
      <c r="B109" s="248"/>
      <c r="C109" s="249"/>
      <c r="D109" s="250"/>
      <c r="E109" s="251"/>
      <c r="F109" s="252"/>
      <c r="G109" s="248"/>
      <c r="H109" s="249"/>
      <c r="I109" s="250"/>
      <c r="J109" s="251"/>
      <c r="K109" s="252"/>
    </row>
    <row r="110" spans="1:11" ht="14.25" customHeight="1">
      <c r="A110" s="453"/>
      <c r="B110" s="248"/>
      <c r="C110" s="249"/>
      <c r="D110" s="250"/>
      <c r="E110" s="251"/>
      <c r="F110" s="252"/>
      <c r="G110" s="248"/>
      <c r="H110" s="249"/>
      <c r="I110" s="250"/>
      <c r="J110" s="251"/>
      <c r="K110" s="252"/>
    </row>
    <row r="111" spans="1:11" ht="14.25" customHeight="1">
      <c r="A111" s="453"/>
      <c r="B111" s="248"/>
      <c r="C111" s="249"/>
      <c r="D111" s="250"/>
      <c r="E111" s="251"/>
      <c r="F111" s="252"/>
      <c r="G111" s="248"/>
      <c r="H111" s="249"/>
      <c r="I111" s="250"/>
      <c r="J111" s="251"/>
      <c r="K111" s="252"/>
    </row>
    <row r="112" spans="1:11" ht="14.25" customHeight="1">
      <c r="A112" s="453"/>
      <c r="B112" s="248"/>
      <c r="C112" s="249"/>
      <c r="D112" s="250"/>
      <c r="E112" s="251"/>
      <c r="F112" s="252"/>
      <c r="G112" s="248"/>
      <c r="H112" s="249"/>
      <c r="I112" s="250"/>
      <c r="J112" s="251"/>
      <c r="K112" s="252"/>
    </row>
    <row r="113" spans="1:11" ht="14.25" customHeight="1">
      <c r="A113" s="453"/>
      <c r="B113" s="248"/>
      <c r="C113" s="249"/>
      <c r="D113" s="250"/>
      <c r="E113" s="251"/>
      <c r="F113" s="252"/>
      <c r="G113" s="248"/>
      <c r="H113" s="249"/>
      <c r="I113" s="250"/>
      <c r="J113" s="251"/>
      <c r="K113" s="252"/>
    </row>
    <row r="114" spans="1:11" ht="14.25" customHeight="1">
      <c r="A114" s="453"/>
      <c r="B114" s="254"/>
      <c r="C114" s="255"/>
      <c r="D114" s="255"/>
      <c r="E114" s="255"/>
      <c r="F114" s="256"/>
      <c r="G114" s="248"/>
      <c r="H114" s="249"/>
      <c r="I114" s="250"/>
      <c r="J114" s="251"/>
      <c r="K114" s="252"/>
    </row>
    <row r="115" spans="1:11" ht="14.25" customHeight="1">
      <c r="A115" s="453"/>
      <c r="B115" s="254"/>
      <c r="C115" s="255"/>
      <c r="D115" s="255"/>
      <c r="E115" s="255"/>
      <c r="F115" s="256"/>
      <c r="G115" s="248"/>
      <c r="H115" s="249"/>
      <c r="I115" s="250"/>
      <c r="J115" s="251"/>
      <c r="K115" s="252"/>
    </row>
    <row r="116" spans="1:11" ht="14.25" customHeight="1">
      <c r="A116" s="453"/>
      <c r="B116" s="254"/>
      <c r="C116" s="255"/>
      <c r="D116" s="255"/>
      <c r="E116" s="255"/>
      <c r="F116" s="256"/>
      <c r="G116" s="248"/>
      <c r="H116" s="249"/>
      <c r="I116" s="250"/>
      <c r="J116" s="251"/>
      <c r="K116" s="252"/>
    </row>
    <row r="117" spans="1:11" ht="14.25" customHeight="1">
      <c r="A117" s="453"/>
      <c r="B117" s="254"/>
      <c r="C117" s="255"/>
      <c r="D117" s="255"/>
      <c r="E117" s="255"/>
      <c r="F117" s="256"/>
      <c r="G117" s="248"/>
      <c r="H117" s="249"/>
      <c r="I117" s="250"/>
      <c r="J117" s="251"/>
      <c r="K117" s="252"/>
    </row>
    <row r="118" spans="1:11" ht="14.25" customHeight="1">
      <c r="A118" s="453"/>
      <c r="B118" s="254"/>
      <c r="C118" s="255"/>
      <c r="D118" s="255"/>
      <c r="E118" s="255"/>
      <c r="F118" s="256"/>
      <c r="G118" s="248"/>
      <c r="H118" s="249"/>
      <c r="I118" s="250"/>
      <c r="J118" s="251"/>
      <c r="K118" s="252"/>
    </row>
    <row r="119" spans="1:11" ht="14.25" customHeight="1">
      <c r="A119" s="453"/>
      <c r="B119" s="254"/>
      <c r="C119" s="255"/>
      <c r="D119" s="255"/>
      <c r="E119" s="255"/>
      <c r="F119" s="256"/>
      <c r="G119" s="248"/>
      <c r="H119" s="249"/>
      <c r="I119" s="250"/>
      <c r="J119" s="251"/>
      <c r="K119" s="252"/>
    </row>
    <row r="120" spans="1:11" ht="14.25" customHeight="1">
      <c r="A120" s="453"/>
      <c r="B120" s="254"/>
      <c r="C120" s="255"/>
      <c r="D120" s="255"/>
      <c r="E120" s="255"/>
      <c r="F120" s="256"/>
      <c r="G120" s="248"/>
      <c r="H120" s="249"/>
      <c r="I120" s="250"/>
      <c r="J120" s="251"/>
      <c r="K120" s="252"/>
    </row>
    <row r="121" spans="1:11" ht="14.25" customHeight="1">
      <c r="A121" s="453"/>
      <c r="B121" s="254"/>
      <c r="C121" s="255"/>
      <c r="D121" s="255"/>
      <c r="E121" s="255"/>
      <c r="F121" s="256"/>
      <c r="G121" s="248"/>
      <c r="H121" s="249"/>
      <c r="I121" s="250"/>
      <c r="J121" s="251"/>
      <c r="K121" s="252"/>
    </row>
    <row r="122" spans="1:11" ht="14.25" customHeight="1">
      <c r="A122" s="453"/>
      <c r="B122" s="254"/>
      <c r="C122" s="255"/>
      <c r="D122" s="255"/>
      <c r="E122" s="255"/>
      <c r="F122" s="256"/>
      <c r="G122" s="248"/>
      <c r="H122" s="249"/>
      <c r="I122" s="250"/>
      <c r="J122" s="251"/>
      <c r="K122" s="252"/>
    </row>
    <row r="123" spans="1:11" ht="14.25" customHeight="1">
      <c r="A123" s="453"/>
      <c r="B123" s="254"/>
      <c r="C123" s="255"/>
      <c r="D123" s="255"/>
      <c r="E123" s="255"/>
      <c r="F123" s="256"/>
      <c r="G123" s="248"/>
      <c r="H123" s="249"/>
      <c r="I123" s="250"/>
      <c r="J123" s="251"/>
      <c r="K123" s="252"/>
    </row>
    <row r="124" spans="1:11" ht="14.25" customHeight="1">
      <c r="A124" s="453"/>
      <c r="B124" s="254"/>
      <c r="C124" s="255"/>
      <c r="D124" s="255"/>
      <c r="E124" s="255"/>
      <c r="F124" s="256"/>
      <c r="G124" s="248"/>
      <c r="H124" s="249"/>
      <c r="I124" s="250"/>
      <c r="J124" s="251"/>
      <c r="K124" s="252"/>
    </row>
    <row r="125" spans="1:11" ht="14.25" customHeight="1" thickBot="1">
      <c r="A125" s="453"/>
      <c r="B125" s="254"/>
      <c r="C125" s="255"/>
      <c r="D125" s="255"/>
      <c r="E125" s="255"/>
      <c r="F125" s="256"/>
      <c r="G125" s="248"/>
      <c r="H125" s="249"/>
      <c r="I125" s="250"/>
      <c r="J125" s="251"/>
      <c r="K125" s="252"/>
    </row>
    <row r="126" spans="1:11" ht="43.5" customHeight="1" thickBot="1">
      <c r="A126" s="257" t="s">
        <v>133</v>
      </c>
      <c r="B126" s="258"/>
      <c r="C126" s="259"/>
      <c r="D126" s="259">
        <f>COUNTA(D9:D125)</f>
        <v>0</v>
      </c>
      <c r="E126" s="260" t="e">
        <f>AVERAGE(E9:E125)</f>
        <v>#DIV/0!</v>
      </c>
      <c r="F126" s="261"/>
      <c r="G126" s="262"/>
      <c r="H126" s="263"/>
      <c r="I126" s="259">
        <f>COUNTA(I9:I125)</f>
        <v>0</v>
      </c>
      <c r="J126" s="260" t="e">
        <f>AVERAGE(J9:J125)</f>
        <v>#DIV/0!</v>
      </c>
      <c r="K126" s="264"/>
    </row>
    <row r="127" spans="1:11" ht="15.75" thickBot="1"/>
    <row r="128" spans="1:11">
      <c r="A128" s="268" t="s">
        <v>134</v>
      </c>
      <c r="B128" s="269"/>
      <c r="C128" s="270"/>
      <c r="D128" s="270"/>
      <c r="E128" s="271"/>
      <c r="F128" s="272">
        <f>D126</f>
        <v>0</v>
      </c>
    </row>
    <row r="129" spans="1:7">
      <c r="A129" s="273" t="s">
        <v>135</v>
      </c>
      <c r="B129" s="274"/>
      <c r="C129" s="275"/>
      <c r="D129" s="275"/>
      <c r="E129" s="276"/>
      <c r="F129" s="277" t="e">
        <f>E126</f>
        <v>#DIV/0!</v>
      </c>
    </row>
    <row r="130" spans="1:7">
      <c r="A130" s="278" t="s">
        <v>136</v>
      </c>
      <c r="B130" s="279"/>
      <c r="C130" s="280"/>
      <c r="D130" s="280"/>
      <c r="E130" s="281"/>
      <c r="F130" s="282">
        <f>I126</f>
        <v>0</v>
      </c>
    </row>
    <row r="131" spans="1:7" ht="15.75" thickBot="1">
      <c r="A131" s="283" t="s">
        <v>137</v>
      </c>
      <c r="B131" s="284"/>
      <c r="C131" s="285"/>
      <c r="D131" s="285"/>
      <c r="E131" s="286"/>
      <c r="F131" s="287" t="e">
        <f>J126</f>
        <v>#DIV/0!</v>
      </c>
    </row>
    <row r="132" spans="1:7">
      <c r="B132" s="228"/>
      <c r="G132" s="228"/>
    </row>
    <row r="133" spans="1:7" ht="15.75" customHeight="1">
      <c r="B133" s="228"/>
      <c r="G133" s="228"/>
    </row>
    <row r="134" spans="1:7" ht="15" customHeight="1">
      <c r="B134" s="228"/>
      <c r="G134" s="228"/>
    </row>
    <row r="135" spans="1:7" ht="45" customHeight="1">
      <c r="B135" s="228"/>
      <c r="G135" s="228"/>
    </row>
    <row r="136" spans="1:7" ht="46.5" customHeight="1">
      <c r="B136" s="228"/>
      <c r="G136" s="228"/>
    </row>
    <row r="137" spans="1:7">
      <c r="B137" s="228"/>
      <c r="G137" s="228"/>
    </row>
    <row r="138" spans="1:7">
      <c r="A138" t="s">
        <v>167</v>
      </c>
      <c r="B138" s="228"/>
      <c r="G138" s="228"/>
    </row>
    <row r="139" spans="1:7">
      <c r="B139" s="228"/>
      <c r="G139" s="228"/>
    </row>
    <row r="140" spans="1:7">
      <c r="B140" s="228"/>
      <c r="G140" s="228"/>
    </row>
    <row r="141" spans="1:7">
      <c r="B141" s="228"/>
      <c r="G141" s="228"/>
    </row>
    <row r="142" spans="1:7">
      <c r="B142" s="228"/>
      <c r="G142" s="228"/>
    </row>
    <row r="143" spans="1:7">
      <c r="B143" s="228"/>
      <c r="G143" s="228"/>
    </row>
    <row r="144" spans="1:7">
      <c r="B144" s="228"/>
      <c r="G144" s="228"/>
    </row>
    <row r="145" spans="2:7">
      <c r="B145" s="228"/>
      <c r="G145" s="228"/>
    </row>
    <row r="146" spans="2:7">
      <c r="B146" s="228"/>
      <c r="G146" s="228"/>
    </row>
    <row r="147" spans="2:7">
      <c r="B147" s="228"/>
      <c r="G147" s="228"/>
    </row>
    <row r="148" spans="2:7">
      <c r="B148" s="228"/>
      <c r="G148" s="228"/>
    </row>
    <row r="149" spans="2:7">
      <c r="B149" s="228"/>
      <c r="G149" s="228"/>
    </row>
    <row r="150" spans="2:7">
      <c r="B150" s="228"/>
      <c r="G150" s="228"/>
    </row>
    <row r="151" spans="2:7">
      <c r="B151" s="228"/>
      <c r="G151" s="228"/>
    </row>
    <row r="152" spans="2:7">
      <c r="B152" s="228"/>
      <c r="G152" s="228"/>
    </row>
    <row r="153" spans="2:7">
      <c r="B153" s="228"/>
      <c r="G153" s="228"/>
    </row>
    <row r="154" spans="2:7">
      <c r="B154" s="228"/>
      <c r="G154" s="228"/>
    </row>
    <row r="155" spans="2:7">
      <c r="B155" s="228"/>
      <c r="G155" s="228"/>
    </row>
    <row r="156" spans="2:7">
      <c r="B156" s="228"/>
      <c r="G156" s="228"/>
    </row>
    <row r="157" spans="2:7">
      <c r="B157" s="228"/>
      <c r="G157" s="228"/>
    </row>
    <row r="158" spans="2:7">
      <c r="B158" s="228"/>
      <c r="G158" s="228"/>
    </row>
  </sheetData>
  <mergeCells count="16">
    <mergeCell ref="B1:K1"/>
    <mergeCell ref="B2:K2"/>
    <mergeCell ref="B3:K3"/>
    <mergeCell ref="A5:K5"/>
    <mergeCell ref="B6:F6"/>
    <mergeCell ref="G6:K6"/>
    <mergeCell ref="I7:I8"/>
    <mergeCell ref="J7:J8"/>
    <mergeCell ref="K7:K8"/>
    <mergeCell ref="A9:A125"/>
    <mergeCell ref="A7:A8"/>
    <mergeCell ref="B7:B8"/>
    <mergeCell ref="D7:D8"/>
    <mergeCell ref="E7:E8"/>
    <mergeCell ref="F7:F8"/>
    <mergeCell ref="G7:G8"/>
  </mergeCells>
  <conditionalFormatting sqref="K9:K125 F109:F113">
    <cfRule type="cellIs" dxfId="31" priority="7" operator="greaterThan">
      <formula>130</formula>
    </cfRule>
    <cfRule type="cellIs" dxfId="30" priority="8" operator="greaterThan">
      <formula>1120</formula>
    </cfRule>
  </conditionalFormatting>
  <conditionalFormatting sqref="F9:F106">
    <cfRule type="cellIs" dxfId="29" priority="5" operator="greaterThan">
      <formula>130</formula>
    </cfRule>
    <cfRule type="cellIs" dxfId="28" priority="6" operator="greaterThan">
      <formula>1120</formula>
    </cfRule>
  </conditionalFormatting>
  <conditionalFormatting sqref="F107">
    <cfRule type="cellIs" dxfId="27" priority="3" operator="greaterThan">
      <formula>130</formula>
    </cfRule>
    <cfRule type="cellIs" dxfId="26" priority="4" operator="greaterThan">
      <formula>1120</formula>
    </cfRule>
  </conditionalFormatting>
  <conditionalFormatting sqref="F108">
    <cfRule type="cellIs" dxfId="25" priority="1" operator="greaterThan">
      <formula>130</formula>
    </cfRule>
    <cfRule type="cellIs" dxfId="24" priority="2" operator="greaterThan">
      <formula>1120</formula>
    </cfRule>
  </conditionalFormatting>
  <dataValidations count="1">
    <dataValidation showInputMessage="1" showErrorMessage="1" sqref="A9:A106 A151:A155 A126 A136:A149 A132:A134" xr:uid="{00000000-0002-0000-0400-000000000000}"/>
  </dataValidations>
  <pageMargins left="0.25" right="0.25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1"/>
  <sheetViews>
    <sheetView view="pageBreakPreview" topLeftCell="A48" zoomScale="110" zoomScaleNormal="100" zoomScaleSheetLayoutView="110" workbookViewId="0">
      <selection activeCell="A62" sqref="A62"/>
    </sheetView>
  </sheetViews>
  <sheetFormatPr defaultColWidth="9.140625" defaultRowHeight="15"/>
  <cols>
    <col min="1" max="1" width="17.140625" style="228" customWidth="1"/>
    <col min="2" max="2" width="13.85546875" style="265" customWidth="1"/>
    <col min="3" max="3" width="12" style="228" hidden="1" customWidth="1"/>
    <col min="4" max="4" width="10" style="228" customWidth="1"/>
    <col min="5" max="5" width="11.42578125" style="228" customWidth="1"/>
    <col min="6" max="6" width="8" style="228" customWidth="1"/>
    <col min="7" max="7" width="13" style="266" customWidth="1"/>
    <col min="8" max="8" width="12.42578125" style="267" hidden="1" customWidth="1"/>
    <col min="9" max="9" width="9.140625" style="228" customWidth="1"/>
    <col min="10" max="10" width="10.28515625" style="228" customWidth="1"/>
    <col min="11" max="11" width="8.42578125" style="228" customWidth="1"/>
    <col min="12" max="16384" width="9.140625" style="228"/>
  </cols>
  <sheetData>
    <row r="1" spans="1:11">
      <c r="A1" s="227" t="str">
        <f>'[1]By floor &amp; designation'!A1</f>
        <v>PROJECT NAME:</v>
      </c>
      <c r="B1" s="461"/>
      <c r="C1" s="461"/>
      <c r="D1" s="461"/>
      <c r="E1" s="461"/>
      <c r="F1" s="461"/>
      <c r="G1" s="461"/>
      <c r="H1" s="461"/>
      <c r="I1" s="461"/>
      <c r="J1" s="461"/>
      <c r="K1" s="462"/>
    </row>
    <row r="2" spans="1:11">
      <c r="A2" s="229" t="str">
        <f>'[1]By floor &amp; designation'!A2</f>
        <v>ADDRESS:</v>
      </c>
      <c r="B2" s="463"/>
      <c r="C2" s="463"/>
      <c r="D2" s="463"/>
      <c r="E2" s="463"/>
      <c r="F2" s="463"/>
      <c r="G2" s="463"/>
      <c r="H2" s="463"/>
      <c r="I2" s="463"/>
      <c r="J2" s="463"/>
      <c r="K2" s="464"/>
    </row>
    <row r="3" spans="1:11">
      <c r="A3" s="230" t="str">
        <f>'[1]By floor &amp; designation'!A3</f>
        <v>DATE:</v>
      </c>
      <c r="B3" s="465"/>
      <c r="C3" s="465"/>
      <c r="D3" s="465"/>
      <c r="E3" s="465"/>
      <c r="F3" s="465"/>
      <c r="G3" s="465"/>
      <c r="H3" s="465"/>
      <c r="I3" s="465"/>
      <c r="J3" s="465"/>
      <c r="K3" s="466"/>
    </row>
    <row r="4" spans="1:11" ht="15.75" thickBot="1">
      <c r="A4" s="231"/>
      <c r="B4" s="232"/>
      <c r="C4" s="233"/>
      <c r="D4" s="233"/>
      <c r="E4" s="232"/>
      <c r="F4" s="232"/>
      <c r="G4" s="234"/>
      <c r="H4" s="235"/>
      <c r="I4" s="232"/>
      <c r="J4" s="232"/>
      <c r="K4" s="236"/>
    </row>
    <row r="5" spans="1:11" ht="15.75" thickBot="1">
      <c r="A5" s="467" t="s">
        <v>126</v>
      </c>
      <c r="B5" s="468"/>
      <c r="C5" s="468"/>
      <c r="D5" s="468"/>
      <c r="E5" s="468"/>
      <c r="F5" s="468"/>
      <c r="G5" s="468"/>
      <c r="H5" s="468"/>
      <c r="I5" s="468"/>
      <c r="J5" s="468"/>
      <c r="K5" s="469"/>
    </row>
    <row r="6" spans="1:11" ht="32.25" customHeight="1" thickBot="1">
      <c r="A6" s="237"/>
      <c r="B6" s="470" t="s">
        <v>127</v>
      </c>
      <c r="C6" s="471"/>
      <c r="D6" s="471"/>
      <c r="E6" s="471"/>
      <c r="F6" s="472"/>
      <c r="G6" s="473" t="s">
        <v>128</v>
      </c>
      <c r="H6" s="474"/>
      <c r="I6" s="474"/>
      <c r="J6" s="474"/>
      <c r="K6" s="475"/>
    </row>
    <row r="7" spans="1:11" ht="22.5" customHeight="1">
      <c r="A7" s="454" t="s">
        <v>129</v>
      </c>
      <c r="B7" s="456" t="s">
        <v>130</v>
      </c>
      <c r="C7" s="238" t="s">
        <v>29</v>
      </c>
      <c r="D7" s="454" t="s">
        <v>2</v>
      </c>
      <c r="E7" s="458" t="s">
        <v>118</v>
      </c>
      <c r="F7" s="460" t="s">
        <v>18</v>
      </c>
      <c r="G7" s="456" t="s">
        <v>130</v>
      </c>
      <c r="H7" s="239" t="s">
        <v>29</v>
      </c>
      <c r="I7" s="447" t="s">
        <v>2</v>
      </c>
      <c r="J7" s="449" t="s">
        <v>131</v>
      </c>
      <c r="K7" s="450" t="s">
        <v>18</v>
      </c>
    </row>
    <row r="8" spans="1:11" ht="18.75" customHeight="1" thickBot="1">
      <c r="A8" s="455"/>
      <c r="B8" s="457"/>
      <c r="C8" s="240" t="s">
        <v>16</v>
      </c>
      <c r="D8" s="455"/>
      <c r="E8" s="459"/>
      <c r="F8" s="451"/>
      <c r="G8" s="457"/>
      <c r="H8" s="241" t="s">
        <v>16</v>
      </c>
      <c r="I8" s="448"/>
      <c r="J8" s="449"/>
      <c r="K8" s="451"/>
    </row>
    <row r="9" spans="1:11" ht="14.25" customHeight="1">
      <c r="A9" s="452" t="s">
        <v>35</v>
      </c>
      <c r="B9" s="242"/>
      <c r="C9" s="243"/>
      <c r="D9" s="244"/>
      <c r="E9" s="245"/>
      <c r="F9" s="246"/>
      <c r="G9" s="242"/>
      <c r="H9" s="243"/>
      <c r="I9" s="247"/>
      <c r="J9" s="245"/>
      <c r="K9" s="246"/>
    </row>
    <row r="10" spans="1:11" ht="14.25" customHeight="1">
      <c r="A10" s="453"/>
      <c r="B10" s="248"/>
      <c r="C10" s="253"/>
      <c r="D10" s="291"/>
      <c r="E10" s="251"/>
      <c r="F10" s="252"/>
      <c r="G10" s="248"/>
      <c r="H10" s="253"/>
      <c r="I10" s="250"/>
      <c r="J10" s="251"/>
      <c r="K10" s="252"/>
    </row>
    <row r="11" spans="1:11" ht="14.25" customHeight="1">
      <c r="A11" s="453"/>
      <c r="B11" s="248"/>
      <c r="C11" s="253"/>
      <c r="D11" s="291"/>
      <c r="E11" s="251"/>
      <c r="F11" s="252"/>
      <c r="G11" s="248"/>
      <c r="H11" s="253"/>
      <c r="I11" s="250"/>
      <c r="J11" s="251"/>
      <c r="K11" s="252"/>
    </row>
    <row r="12" spans="1:11" ht="14.25" customHeight="1">
      <c r="A12" s="453"/>
      <c r="B12" s="248"/>
      <c r="C12" s="253"/>
      <c r="D12" s="291"/>
      <c r="E12" s="251"/>
      <c r="F12" s="252"/>
      <c r="G12" s="248"/>
      <c r="H12" s="253"/>
      <c r="I12" s="250"/>
      <c r="J12" s="251"/>
      <c r="K12" s="252"/>
    </row>
    <row r="13" spans="1:11" ht="14.25" customHeight="1">
      <c r="A13" s="453"/>
      <c r="B13" s="248"/>
      <c r="C13" s="253"/>
      <c r="D13" s="291"/>
      <c r="E13" s="251"/>
      <c r="F13" s="252"/>
      <c r="G13" s="248"/>
      <c r="H13" s="253"/>
      <c r="I13" s="250"/>
      <c r="J13" s="251"/>
      <c r="K13" s="252"/>
    </row>
    <row r="14" spans="1:11" ht="14.25" customHeight="1">
      <c r="A14" s="453"/>
      <c r="B14" s="248"/>
      <c r="C14" s="253"/>
      <c r="D14" s="291"/>
      <c r="E14" s="251"/>
      <c r="F14" s="252"/>
      <c r="G14" s="248"/>
      <c r="H14" s="253"/>
      <c r="I14" s="250"/>
      <c r="J14" s="251"/>
      <c r="K14" s="252"/>
    </row>
    <row r="15" spans="1:11" ht="14.25" customHeight="1">
      <c r="A15" s="453"/>
      <c r="B15" s="248"/>
      <c r="C15" s="253"/>
      <c r="D15" s="291"/>
      <c r="E15" s="251"/>
      <c r="F15" s="252"/>
      <c r="G15" s="248"/>
      <c r="H15" s="253"/>
      <c r="I15" s="250"/>
      <c r="J15" s="251"/>
      <c r="K15" s="252"/>
    </row>
    <row r="16" spans="1:11" ht="14.25" customHeight="1">
      <c r="A16" s="453"/>
      <c r="B16" s="248"/>
      <c r="C16" s="253"/>
      <c r="D16" s="291"/>
      <c r="E16" s="251"/>
      <c r="F16" s="252"/>
      <c r="G16" s="248"/>
      <c r="H16" s="253"/>
      <c r="I16" s="250"/>
      <c r="J16" s="251"/>
      <c r="K16" s="252"/>
    </row>
    <row r="17" spans="1:11" ht="14.25" customHeight="1">
      <c r="A17" s="453"/>
      <c r="B17" s="248"/>
      <c r="C17" s="253"/>
      <c r="D17" s="291"/>
      <c r="E17" s="251"/>
      <c r="F17" s="252"/>
      <c r="G17" s="248"/>
      <c r="H17" s="253"/>
      <c r="I17" s="250"/>
      <c r="J17" s="251"/>
      <c r="K17" s="252"/>
    </row>
    <row r="18" spans="1:11" ht="14.25" customHeight="1">
      <c r="A18" s="453"/>
      <c r="B18" s="248"/>
      <c r="C18" s="253"/>
      <c r="D18" s="291"/>
      <c r="E18" s="251"/>
      <c r="F18" s="252"/>
      <c r="G18" s="248"/>
      <c r="H18" s="253"/>
      <c r="I18" s="250"/>
      <c r="J18" s="251"/>
      <c r="K18" s="252"/>
    </row>
    <row r="19" spans="1:11" ht="14.25" customHeight="1">
      <c r="A19" s="453"/>
      <c r="B19" s="248"/>
      <c r="C19" s="253"/>
      <c r="D19" s="291"/>
      <c r="E19" s="251"/>
      <c r="F19" s="252"/>
      <c r="G19" s="248"/>
      <c r="H19" s="253"/>
      <c r="I19" s="250"/>
      <c r="J19" s="251"/>
      <c r="K19" s="252"/>
    </row>
    <row r="20" spans="1:11" ht="14.25" customHeight="1">
      <c r="A20" s="453"/>
      <c r="B20" s="248"/>
      <c r="C20" s="253"/>
      <c r="D20" s="291"/>
      <c r="E20" s="251"/>
      <c r="F20" s="252"/>
      <c r="G20" s="248"/>
      <c r="H20" s="253"/>
      <c r="I20" s="250"/>
      <c r="J20" s="251"/>
      <c r="K20" s="252"/>
    </row>
    <row r="21" spans="1:11" ht="14.25" customHeight="1">
      <c r="A21" s="453"/>
      <c r="B21" s="248"/>
      <c r="C21" s="253"/>
      <c r="D21" s="291"/>
      <c r="E21" s="251"/>
      <c r="F21" s="252"/>
      <c r="G21" s="248"/>
      <c r="H21" s="253"/>
      <c r="I21" s="250"/>
      <c r="J21" s="251"/>
      <c r="K21" s="252"/>
    </row>
    <row r="22" spans="1:11" ht="14.25" customHeight="1">
      <c r="A22" s="453"/>
      <c r="B22" s="248"/>
      <c r="C22" s="253"/>
      <c r="D22" s="291"/>
      <c r="E22" s="251"/>
      <c r="F22" s="252"/>
      <c r="G22" s="248"/>
      <c r="H22" s="253"/>
      <c r="I22" s="250"/>
      <c r="J22" s="251"/>
      <c r="K22" s="252"/>
    </row>
    <row r="23" spans="1:11" ht="14.25" customHeight="1">
      <c r="A23" s="453"/>
      <c r="B23" s="248"/>
      <c r="C23" s="253"/>
      <c r="D23" s="291"/>
      <c r="E23" s="251"/>
      <c r="F23" s="252"/>
      <c r="G23" s="248"/>
      <c r="H23" s="253"/>
      <c r="I23" s="250"/>
      <c r="J23" s="251"/>
      <c r="K23" s="252"/>
    </row>
    <row r="24" spans="1:11" ht="14.25" customHeight="1">
      <c r="A24" s="453"/>
      <c r="B24" s="248"/>
      <c r="C24" s="249"/>
      <c r="D24" s="250"/>
      <c r="E24" s="251"/>
      <c r="F24" s="252"/>
      <c r="G24" s="248"/>
      <c r="H24" s="249"/>
      <c r="I24" s="250"/>
      <c r="J24" s="251"/>
      <c r="K24" s="252"/>
    </row>
    <row r="25" spans="1:11" ht="14.25" customHeight="1">
      <c r="A25" s="453"/>
      <c r="B25" s="248"/>
      <c r="C25" s="253"/>
      <c r="D25" s="250"/>
      <c r="E25" s="251"/>
      <c r="F25" s="252"/>
      <c r="G25" s="248"/>
      <c r="H25" s="253"/>
      <c r="I25" s="250"/>
      <c r="J25" s="251"/>
      <c r="K25" s="252"/>
    </row>
    <row r="26" spans="1:11" ht="14.25" customHeight="1">
      <c r="A26" s="453"/>
      <c r="B26" s="248"/>
      <c r="C26" s="249"/>
      <c r="D26" s="250"/>
      <c r="E26" s="251"/>
      <c r="F26" s="252"/>
      <c r="G26" s="248"/>
      <c r="H26" s="249"/>
      <c r="I26" s="250"/>
      <c r="J26" s="251"/>
      <c r="K26" s="252"/>
    </row>
    <row r="27" spans="1:11" ht="14.25" customHeight="1">
      <c r="A27" s="453"/>
      <c r="B27" s="248"/>
      <c r="C27" s="249"/>
      <c r="D27" s="250"/>
      <c r="E27" s="251"/>
      <c r="F27" s="252"/>
      <c r="G27" s="248"/>
      <c r="H27" s="249"/>
      <c r="I27" s="250"/>
      <c r="J27" s="251"/>
      <c r="K27" s="252"/>
    </row>
    <row r="28" spans="1:11" ht="14.25" customHeight="1">
      <c r="A28" s="453"/>
      <c r="B28" s="248"/>
      <c r="C28" s="249"/>
      <c r="D28" s="250"/>
      <c r="E28" s="251"/>
      <c r="F28" s="252"/>
      <c r="G28" s="248"/>
      <c r="H28" s="249"/>
      <c r="I28" s="250"/>
      <c r="J28" s="251"/>
      <c r="K28" s="252"/>
    </row>
    <row r="29" spans="1:11" ht="14.25" customHeight="1">
      <c r="A29" s="453"/>
      <c r="B29" s="248"/>
      <c r="C29" s="249"/>
      <c r="D29" s="250"/>
      <c r="E29" s="251"/>
      <c r="F29" s="252"/>
      <c r="G29" s="248"/>
      <c r="H29" s="249"/>
      <c r="I29" s="250"/>
      <c r="J29" s="251"/>
      <c r="K29" s="252"/>
    </row>
    <row r="30" spans="1:11" ht="14.25" customHeight="1">
      <c r="A30" s="453"/>
      <c r="B30" s="248"/>
      <c r="C30" s="249"/>
      <c r="D30" s="250"/>
      <c r="E30" s="251"/>
      <c r="F30" s="252"/>
      <c r="G30" s="248"/>
      <c r="H30" s="249"/>
      <c r="I30" s="250"/>
      <c r="J30" s="251"/>
      <c r="K30" s="252"/>
    </row>
    <row r="31" spans="1:11" ht="14.25" customHeight="1">
      <c r="A31" s="453"/>
      <c r="B31" s="254"/>
      <c r="C31" s="255"/>
      <c r="D31" s="255"/>
      <c r="E31" s="255"/>
      <c r="F31" s="256"/>
      <c r="G31" s="248"/>
      <c r="H31" s="249"/>
      <c r="I31" s="250"/>
      <c r="J31" s="251"/>
      <c r="K31" s="252"/>
    </row>
    <row r="32" spans="1:11" ht="14.25" customHeight="1">
      <c r="A32" s="453"/>
      <c r="B32" s="254"/>
      <c r="C32" s="255"/>
      <c r="D32" s="255"/>
      <c r="E32" s="255"/>
      <c r="F32" s="256"/>
      <c r="G32" s="248"/>
      <c r="H32" s="249"/>
      <c r="I32" s="250"/>
      <c r="J32" s="251"/>
      <c r="K32" s="252"/>
    </row>
    <row r="33" spans="1:11" ht="14.25" customHeight="1">
      <c r="A33" s="453"/>
      <c r="B33" s="254"/>
      <c r="C33" s="255"/>
      <c r="D33" s="255"/>
      <c r="E33" s="255"/>
      <c r="F33" s="256"/>
      <c r="G33" s="248"/>
      <c r="H33" s="249"/>
      <c r="I33" s="250"/>
      <c r="J33" s="251"/>
      <c r="K33" s="252"/>
    </row>
    <row r="34" spans="1:11" ht="14.25" customHeight="1">
      <c r="A34" s="453"/>
      <c r="B34" s="254"/>
      <c r="C34" s="255"/>
      <c r="D34" s="255"/>
      <c r="E34" s="255"/>
      <c r="F34" s="256"/>
      <c r="G34" s="248"/>
      <c r="H34" s="249"/>
      <c r="I34" s="250"/>
      <c r="J34" s="251"/>
      <c r="K34" s="252"/>
    </row>
    <row r="35" spans="1:11" ht="14.25" customHeight="1">
      <c r="A35" s="453"/>
      <c r="B35" s="254"/>
      <c r="C35" s="289"/>
      <c r="D35" s="289"/>
      <c r="E35" s="289"/>
      <c r="F35" s="290"/>
      <c r="G35" s="248"/>
      <c r="H35" s="249"/>
      <c r="I35" s="250"/>
      <c r="J35" s="251"/>
      <c r="K35" s="252"/>
    </row>
    <row r="36" spans="1:11" ht="14.25" customHeight="1">
      <c r="A36" s="453"/>
      <c r="B36" s="254"/>
      <c r="C36" s="289"/>
      <c r="D36" s="289"/>
      <c r="E36" s="289"/>
      <c r="F36" s="290"/>
      <c r="G36" s="248"/>
      <c r="H36" s="249"/>
      <c r="I36" s="250"/>
      <c r="J36" s="251"/>
      <c r="K36" s="252"/>
    </row>
    <row r="37" spans="1:11" ht="14.25" customHeight="1">
      <c r="A37" s="453"/>
      <c r="B37" s="254"/>
      <c r="C37" s="289"/>
      <c r="D37" s="289"/>
      <c r="E37" s="289"/>
      <c r="F37" s="290"/>
      <c r="G37" s="248"/>
      <c r="H37" s="249"/>
      <c r="I37" s="250"/>
      <c r="J37" s="251"/>
      <c r="K37" s="252"/>
    </row>
    <row r="38" spans="1:11" ht="14.25" customHeight="1">
      <c r="A38" s="453"/>
      <c r="B38" s="254"/>
      <c r="C38" s="289"/>
      <c r="D38" s="289"/>
      <c r="E38" s="289"/>
      <c r="F38" s="290"/>
      <c r="G38" s="248"/>
      <c r="H38" s="249"/>
      <c r="I38" s="250"/>
      <c r="J38" s="251"/>
      <c r="K38" s="252"/>
    </row>
    <row r="39" spans="1:11" ht="14.25" customHeight="1">
      <c r="A39" s="453"/>
      <c r="B39" s="254"/>
      <c r="C39" s="289"/>
      <c r="D39" s="289"/>
      <c r="E39" s="289"/>
      <c r="F39" s="290"/>
      <c r="G39" s="248"/>
      <c r="H39" s="249"/>
      <c r="I39" s="250"/>
      <c r="J39" s="251"/>
      <c r="K39" s="252"/>
    </row>
    <row r="40" spans="1:11" ht="14.25" customHeight="1">
      <c r="A40" s="453"/>
      <c r="B40" s="254"/>
      <c r="C40" s="289"/>
      <c r="D40" s="289"/>
      <c r="E40" s="289"/>
      <c r="F40" s="290"/>
      <c r="G40" s="248"/>
      <c r="H40" s="249"/>
      <c r="I40" s="250"/>
      <c r="J40" s="251"/>
      <c r="K40" s="252"/>
    </row>
    <row r="41" spans="1:11" ht="14.25" customHeight="1">
      <c r="A41" s="453"/>
      <c r="B41" s="254"/>
      <c r="C41" s="255"/>
      <c r="D41" s="255"/>
      <c r="E41" s="255"/>
      <c r="F41" s="256"/>
      <c r="G41" s="248"/>
      <c r="H41" s="249"/>
      <c r="I41" s="250"/>
      <c r="J41" s="251"/>
      <c r="K41" s="252"/>
    </row>
    <row r="42" spans="1:11" ht="14.25" customHeight="1">
      <c r="A42" s="453"/>
      <c r="B42" s="254"/>
      <c r="C42" s="255"/>
      <c r="D42" s="255"/>
      <c r="E42" s="255"/>
      <c r="F42" s="256"/>
      <c r="G42" s="248"/>
      <c r="H42" s="249"/>
      <c r="I42" s="250"/>
      <c r="J42" s="251"/>
      <c r="K42" s="252"/>
    </row>
    <row r="43" spans="1:11" ht="14.25" customHeight="1">
      <c r="A43" s="453"/>
      <c r="B43" s="254"/>
      <c r="C43" s="255"/>
      <c r="D43" s="255"/>
      <c r="E43" s="255"/>
      <c r="F43" s="256"/>
      <c r="G43" s="248"/>
      <c r="H43" s="249"/>
      <c r="I43" s="250"/>
      <c r="J43" s="251"/>
      <c r="K43" s="252"/>
    </row>
    <row r="44" spans="1:11" ht="14.25" customHeight="1">
      <c r="A44" s="453"/>
      <c r="B44" s="254"/>
      <c r="C44" s="255"/>
      <c r="D44" s="255"/>
      <c r="E44" s="255"/>
      <c r="F44" s="256"/>
      <c r="G44" s="248"/>
      <c r="H44" s="249"/>
      <c r="I44" s="250"/>
      <c r="J44" s="251"/>
      <c r="K44" s="252"/>
    </row>
    <row r="45" spans="1:11" ht="14.25" customHeight="1">
      <c r="A45" s="453"/>
      <c r="B45" s="254"/>
      <c r="C45" s="255"/>
      <c r="D45" s="255"/>
      <c r="E45" s="255"/>
      <c r="F45" s="256"/>
      <c r="G45" s="248"/>
      <c r="H45" s="249"/>
      <c r="I45" s="250"/>
      <c r="J45" s="251"/>
      <c r="K45" s="252"/>
    </row>
    <row r="46" spans="1:11" ht="14.25" customHeight="1">
      <c r="A46" s="453"/>
      <c r="B46" s="254"/>
      <c r="C46" s="255"/>
      <c r="D46" s="255"/>
      <c r="E46" s="255"/>
      <c r="F46" s="256"/>
      <c r="G46" s="248"/>
      <c r="H46" s="249"/>
      <c r="I46" s="250"/>
      <c r="J46" s="251"/>
      <c r="K46" s="252"/>
    </row>
    <row r="47" spans="1:11" ht="14.25" customHeight="1">
      <c r="A47" s="453"/>
      <c r="B47" s="254"/>
      <c r="C47" s="255"/>
      <c r="D47" s="255"/>
      <c r="E47" s="255"/>
      <c r="F47" s="256"/>
      <c r="G47" s="248"/>
      <c r="H47" s="249"/>
      <c r="I47" s="250"/>
      <c r="J47" s="251"/>
      <c r="K47" s="252"/>
    </row>
    <row r="48" spans="1:11" ht="14.25" customHeight="1" thickBot="1">
      <c r="A48" s="453"/>
      <c r="B48" s="254"/>
      <c r="C48" s="255"/>
      <c r="D48" s="255"/>
      <c r="E48" s="255"/>
      <c r="F48" s="256"/>
      <c r="G48" s="248"/>
      <c r="H48" s="249"/>
      <c r="I48" s="250"/>
      <c r="J48" s="251"/>
      <c r="K48" s="252"/>
    </row>
    <row r="49" spans="1:11" ht="43.5" customHeight="1" thickBot="1">
      <c r="A49" s="257" t="s">
        <v>138</v>
      </c>
      <c r="B49" s="258"/>
      <c r="C49" s="259"/>
      <c r="D49" s="259">
        <f>COUNTA(D9:D48)</f>
        <v>0</v>
      </c>
      <c r="E49" s="288" t="e">
        <f>AVERAGE(E9:E48)</f>
        <v>#DIV/0!</v>
      </c>
      <c r="F49" s="261"/>
      <c r="G49" s="262"/>
      <c r="H49" s="263"/>
      <c r="I49" s="259">
        <f>COUNTA(I9:I48)</f>
        <v>0</v>
      </c>
      <c r="J49" s="288" t="e">
        <f>AVERAGE(J9:J48)</f>
        <v>#DIV/0!</v>
      </c>
      <c r="K49" s="264"/>
    </row>
    <row r="50" spans="1:11" ht="15.75" thickBot="1"/>
    <row r="51" spans="1:11">
      <c r="A51" s="268" t="s">
        <v>139</v>
      </c>
      <c r="B51" s="269"/>
      <c r="C51" s="270"/>
      <c r="D51" s="270"/>
      <c r="E51" s="271"/>
      <c r="F51" s="272">
        <f>D49</f>
        <v>0</v>
      </c>
    </row>
    <row r="52" spans="1:11">
      <c r="A52" s="273" t="s">
        <v>140</v>
      </c>
      <c r="B52" s="274"/>
      <c r="C52" s="275"/>
      <c r="D52" s="275"/>
      <c r="E52" s="276"/>
      <c r="F52" s="277" t="e">
        <f>E49</f>
        <v>#DIV/0!</v>
      </c>
    </row>
    <row r="53" spans="1:11">
      <c r="A53" s="278" t="s">
        <v>141</v>
      </c>
      <c r="B53" s="279"/>
      <c r="C53" s="280"/>
      <c r="D53" s="280"/>
      <c r="E53" s="281"/>
      <c r="F53" s="282">
        <f>I49</f>
        <v>0</v>
      </c>
    </row>
    <row r="54" spans="1:11" ht="15.75" thickBot="1">
      <c r="A54" s="283" t="s">
        <v>142</v>
      </c>
      <c r="B54" s="284"/>
      <c r="C54" s="285"/>
      <c r="D54" s="285"/>
      <c r="E54" s="286"/>
      <c r="F54" s="287" t="e">
        <f>J49</f>
        <v>#DIV/0!</v>
      </c>
    </row>
    <row r="55" spans="1:11">
      <c r="B55" s="228"/>
      <c r="G55" s="228"/>
    </row>
    <row r="56" spans="1:11" ht="15" customHeight="1">
      <c r="B56" s="228"/>
      <c r="G56" s="228"/>
    </row>
    <row r="57" spans="1:11" ht="15" customHeight="1">
      <c r="B57" s="228"/>
      <c r="G57" s="228"/>
    </row>
    <row r="58" spans="1:11" ht="44.25" customHeight="1">
      <c r="B58" s="228"/>
      <c r="G58" s="228"/>
    </row>
    <row r="59" spans="1:11" ht="46.5" customHeight="1">
      <c r="B59" s="228"/>
      <c r="G59" s="228"/>
    </row>
    <row r="60" spans="1:11" ht="15.75" customHeight="1">
      <c r="B60" s="228"/>
      <c r="G60" s="228"/>
    </row>
    <row r="61" spans="1:11">
      <c r="A61" t="s">
        <v>167</v>
      </c>
      <c r="B61" s="228"/>
      <c r="G61" s="228"/>
    </row>
    <row r="62" spans="1:11">
      <c r="B62" s="228"/>
      <c r="G62" s="228"/>
    </row>
    <row r="63" spans="1:11">
      <c r="B63" s="228"/>
      <c r="G63" s="228"/>
    </row>
    <row r="64" spans="1:11">
      <c r="B64" s="228"/>
      <c r="G64" s="228"/>
    </row>
    <row r="65" spans="2:7">
      <c r="B65" s="228"/>
      <c r="G65" s="228"/>
    </row>
    <row r="66" spans="2:7">
      <c r="B66" s="228"/>
      <c r="G66" s="228"/>
    </row>
    <row r="67" spans="2:7">
      <c r="B67" s="228"/>
      <c r="G67" s="228"/>
    </row>
    <row r="68" spans="2:7">
      <c r="B68" s="228"/>
      <c r="G68" s="228"/>
    </row>
    <row r="69" spans="2:7">
      <c r="B69" s="228"/>
      <c r="G69" s="228"/>
    </row>
    <row r="70" spans="2:7">
      <c r="B70" s="228"/>
      <c r="G70" s="228"/>
    </row>
    <row r="71" spans="2:7">
      <c r="B71" s="228"/>
      <c r="G71" s="228"/>
    </row>
    <row r="72" spans="2:7">
      <c r="B72" s="228"/>
      <c r="G72" s="228"/>
    </row>
    <row r="73" spans="2:7">
      <c r="B73" s="228"/>
      <c r="G73" s="228"/>
    </row>
    <row r="74" spans="2:7">
      <c r="B74" s="228"/>
      <c r="G74" s="228"/>
    </row>
    <row r="75" spans="2:7">
      <c r="B75" s="228"/>
      <c r="G75" s="228"/>
    </row>
    <row r="76" spans="2:7">
      <c r="B76" s="228"/>
      <c r="G76" s="228"/>
    </row>
    <row r="77" spans="2:7">
      <c r="B77" s="228"/>
      <c r="G77" s="228"/>
    </row>
    <row r="78" spans="2:7">
      <c r="B78" s="228"/>
      <c r="G78" s="228"/>
    </row>
    <row r="79" spans="2:7">
      <c r="B79" s="228"/>
      <c r="G79" s="228"/>
    </row>
    <row r="80" spans="2:7">
      <c r="B80" s="228"/>
      <c r="G80" s="228"/>
    </row>
    <row r="81" spans="2:7">
      <c r="B81" s="228"/>
      <c r="G81" s="228"/>
    </row>
  </sheetData>
  <mergeCells count="16">
    <mergeCell ref="B1:K1"/>
    <mergeCell ref="B2:K2"/>
    <mergeCell ref="B3:K3"/>
    <mergeCell ref="A5:K5"/>
    <mergeCell ref="B6:F6"/>
    <mergeCell ref="G6:K6"/>
    <mergeCell ref="I7:I8"/>
    <mergeCell ref="J7:J8"/>
    <mergeCell ref="K7:K8"/>
    <mergeCell ref="A9:A48"/>
    <mergeCell ref="A7:A8"/>
    <mergeCell ref="B7:B8"/>
    <mergeCell ref="D7:D8"/>
    <mergeCell ref="E7:E8"/>
    <mergeCell ref="F7:F8"/>
    <mergeCell ref="G7:G8"/>
  </mergeCells>
  <conditionalFormatting sqref="K9:K48 F26:F30">
    <cfRule type="cellIs" dxfId="23" priority="7" operator="greaterThan">
      <formula>130</formula>
    </cfRule>
    <cfRule type="cellIs" dxfId="22" priority="8" operator="greaterThan">
      <formula>1120</formula>
    </cfRule>
  </conditionalFormatting>
  <conditionalFormatting sqref="F9:F23">
    <cfRule type="cellIs" dxfId="21" priority="5" operator="greaterThan">
      <formula>130</formula>
    </cfRule>
    <cfRule type="cellIs" dxfId="20" priority="6" operator="greaterThan">
      <formula>1120</formula>
    </cfRule>
  </conditionalFormatting>
  <conditionalFormatting sqref="F24">
    <cfRule type="cellIs" dxfId="19" priority="3" operator="greaterThan">
      <formula>130</formula>
    </cfRule>
    <cfRule type="cellIs" dxfId="18" priority="4" operator="greaterThan">
      <formula>1120</formula>
    </cfRule>
  </conditionalFormatting>
  <conditionalFormatting sqref="F25">
    <cfRule type="cellIs" dxfId="17" priority="1" operator="greaterThan">
      <formula>130</formula>
    </cfRule>
    <cfRule type="cellIs" dxfId="16" priority="2" operator="greaterThan">
      <formula>1120</formula>
    </cfRule>
  </conditionalFormatting>
  <dataValidations count="1">
    <dataValidation showInputMessage="1" showErrorMessage="1" sqref="A9:A23 A74:A78 A49 A59:A72 A55:A57" xr:uid="{00000000-0002-0000-0500-000000000000}"/>
  </dataValidations>
  <pageMargins left="0.25" right="0.25" top="0.75" bottom="0.75" header="0.3" footer="0.3"/>
  <pageSetup paperSize="3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6"/>
  <sheetViews>
    <sheetView view="pageBreakPreview" topLeftCell="A52" zoomScale="110" zoomScaleNormal="100" zoomScaleSheetLayoutView="110" workbookViewId="0">
      <selection activeCell="A68" sqref="A68"/>
    </sheetView>
  </sheetViews>
  <sheetFormatPr defaultColWidth="9.140625" defaultRowHeight="15"/>
  <cols>
    <col min="1" max="1" width="17.140625" style="228" customWidth="1"/>
    <col min="2" max="2" width="13.85546875" style="265" customWidth="1"/>
    <col min="3" max="3" width="12" style="228" hidden="1" customWidth="1"/>
    <col min="4" max="4" width="10" style="228" customWidth="1"/>
    <col min="5" max="5" width="11.42578125" style="228" customWidth="1"/>
    <col min="6" max="6" width="8" style="228" customWidth="1"/>
    <col min="7" max="7" width="13" style="266" customWidth="1"/>
    <col min="8" max="8" width="12.42578125" style="267" hidden="1" customWidth="1"/>
    <col min="9" max="9" width="9.140625" style="228" customWidth="1"/>
    <col min="10" max="10" width="10.28515625" style="228" customWidth="1"/>
    <col min="11" max="11" width="8.42578125" style="228" customWidth="1"/>
    <col min="12" max="16384" width="9.140625" style="228"/>
  </cols>
  <sheetData>
    <row r="1" spans="1:11">
      <c r="A1" s="227" t="str">
        <f>'[1]By floor &amp; designation'!A1</f>
        <v>PROJECT NAME:</v>
      </c>
      <c r="B1" s="461"/>
      <c r="C1" s="461"/>
      <c r="D1" s="461"/>
      <c r="E1" s="461"/>
      <c r="F1" s="461"/>
      <c r="G1" s="461"/>
      <c r="H1" s="461"/>
      <c r="I1" s="461"/>
      <c r="J1" s="461"/>
      <c r="K1" s="462"/>
    </row>
    <row r="2" spans="1:11">
      <c r="A2" s="229" t="str">
        <f>'[1]By floor &amp; designation'!A2</f>
        <v>ADDRESS:</v>
      </c>
      <c r="B2" s="463"/>
      <c r="C2" s="463"/>
      <c r="D2" s="463"/>
      <c r="E2" s="463"/>
      <c r="F2" s="463"/>
      <c r="G2" s="463"/>
      <c r="H2" s="463"/>
      <c r="I2" s="463"/>
      <c r="J2" s="463"/>
      <c r="K2" s="464"/>
    </row>
    <row r="3" spans="1:11">
      <c r="A3" s="230" t="str">
        <f>'[1]By floor &amp; designation'!A3</f>
        <v>DATE:</v>
      </c>
      <c r="B3" s="465"/>
      <c r="C3" s="465"/>
      <c r="D3" s="465"/>
      <c r="E3" s="465"/>
      <c r="F3" s="465"/>
      <c r="G3" s="465"/>
      <c r="H3" s="465"/>
      <c r="I3" s="465"/>
      <c r="J3" s="465"/>
      <c r="K3" s="466"/>
    </row>
    <row r="4" spans="1:11" ht="15.75" thickBot="1">
      <c r="A4" s="231"/>
      <c r="B4" s="232"/>
      <c r="C4" s="233"/>
      <c r="D4" s="233"/>
      <c r="E4" s="232"/>
      <c r="F4" s="232"/>
      <c r="G4" s="234"/>
      <c r="H4" s="235"/>
      <c r="I4" s="232"/>
      <c r="J4" s="232"/>
      <c r="K4" s="236"/>
    </row>
    <row r="5" spans="1:11" ht="15.75" thickBot="1">
      <c r="A5" s="467" t="s">
        <v>126</v>
      </c>
      <c r="B5" s="468"/>
      <c r="C5" s="468"/>
      <c r="D5" s="468"/>
      <c r="E5" s="468"/>
      <c r="F5" s="468"/>
      <c r="G5" s="468"/>
      <c r="H5" s="468"/>
      <c r="I5" s="468"/>
      <c r="J5" s="468"/>
      <c r="K5" s="469"/>
    </row>
    <row r="6" spans="1:11" ht="32.25" customHeight="1" thickBot="1">
      <c r="A6" s="237"/>
      <c r="B6" s="470" t="s">
        <v>127</v>
      </c>
      <c r="C6" s="471"/>
      <c r="D6" s="471"/>
      <c r="E6" s="471"/>
      <c r="F6" s="472"/>
      <c r="G6" s="473" t="s">
        <v>128</v>
      </c>
      <c r="H6" s="474"/>
      <c r="I6" s="474"/>
      <c r="J6" s="474"/>
      <c r="K6" s="475"/>
    </row>
    <row r="7" spans="1:11" ht="22.5" customHeight="1">
      <c r="A7" s="454" t="s">
        <v>129</v>
      </c>
      <c r="B7" s="456" t="s">
        <v>130</v>
      </c>
      <c r="C7" s="238" t="s">
        <v>29</v>
      </c>
      <c r="D7" s="454" t="s">
        <v>2</v>
      </c>
      <c r="E7" s="458" t="s">
        <v>118</v>
      </c>
      <c r="F7" s="460" t="s">
        <v>18</v>
      </c>
      <c r="G7" s="456" t="s">
        <v>130</v>
      </c>
      <c r="H7" s="239" t="s">
        <v>29</v>
      </c>
      <c r="I7" s="447" t="s">
        <v>2</v>
      </c>
      <c r="J7" s="449" t="s">
        <v>131</v>
      </c>
      <c r="K7" s="450" t="s">
        <v>18</v>
      </c>
    </row>
    <row r="8" spans="1:11" ht="18.75" customHeight="1" thickBot="1">
      <c r="A8" s="455"/>
      <c r="B8" s="457"/>
      <c r="C8" s="240" t="s">
        <v>16</v>
      </c>
      <c r="D8" s="455"/>
      <c r="E8" s="459"/>
      <c r="F8" s="451"/>
      <c r="G8" s="457"/>
      <c r="H8" s="241" t="s">
        <v>16</v>
      </c>
      <c r="I8" s="448"/>
      <c r="J8" s="449"/>
      <c r="K8" s="451"/>
    </row>
    <row r="9" spans="1:11" ht="14.25" customHeight="1">
      <c r="A9" s="452" t="s">
        <v>36</v>
      </c>
      <c r="B9" s="242"/>
      <c r="C9" s="243"/>
      <c r="D9" s="244"/>
      <c r="E9" s="245"/>
      <c r="F9" s="246"/>
      <c r="G9" s="242"/>
      <c r="H9" s="243"/>
      <c r="I9" s="247"/>
      <c r="J9" s="245"/>
      <c r="K9" s="246"/>
    </row>
    <row r="10" spans="1:11" ht="14.25" customHeight="1">
      <c r="A10" s="453"/>
      <c r="B10" s="248"/>
      <c r="C10" s="253"/>
      <c r="D10" s="291"/>
      <c r="E10" s="251"/>
      <c r="F10" s="252"/>
      <c r="G10" s="248"/>
      <c r="H10" s="253"/>
      <c r="I10" s="250"/>
      <c r="J10" s="251"/>
      <c r="K10" s="252"/>
    </row>
    <row r="11" spans="1:11" ht="14.25" customHeight="1">
      <c r="A11" s="453"/>
      <c r="B11" s="248"/>
      <c r="C11" s="253"/>
      <c r="D11" s="291"/>
      <c r="E11" s="251"/>
      <c r="F11" s="252"/>
      <c r="G11" s="248"/>
      <c r="H11" s="253"/>
      <c r="I11" s="250"/>
      <c r="J11" s="251"/>
      <c r="K11" s="252"/>
    </row>
    <row r="12" spans="1:11" ht="14.25" customHeight="1">
      <c r="A12" s="453"/>
      <c r="B12" s="248"/>
      <c r="C12" s="253"/>
      <c r="D12" s="291"/>
      <c r="E12" s="251"/>
      <c r="F12" s="252"/>
      <c r="G12" s="248"/>
      <c r="H12" s="253"/>
      <c r="I12" s="250"/>
      <c r="J12" s="251"/>
      <c r="K12" s="252"/>
    </row>
    <row r="13" spans="1:11" ht="14.25" customHeight="1">
      <c r="A13" s="453"/>
      <c r="B13" s="248"/>
      <c r="C13" s="253"/>
      <c r="D13" s="291"/>
      <c r="E13" s="251"/>
      <c r="F13" s="252"/>
      <c r="G13" s="248"/>
      <c r="H13" s="253"/>
      <c r="I13" s="250"/>
      <c r="J13" s="251"/>
      <c r="K13" s="252"/>
    </row>
    <row r="14" spans="1:11" ht="14.25" customHeight="1">
      <c r="A14" s="453"/>
      <c r="B14" s="248"/>
      <c r="C14" s="253"/>
      <c r="D14" s="291"/>
      <c r="E14" s="251"/>
      <c r="F14" s="252"/>
      <c r="G14" s="248"/>
      <c r="H14" s="253"/>
      <c r="I14" s="250"/>
      <c r="J14" s="251"/>
      <c r="K14" s="252"/>
    </row>
    <row r="15" spans="1:11" ht="14.25" customHeight="1">
      <c r="A15" s="453"/>
      <c r="B15" s="248"/>
      <c r="C15" s="253"/>
      <c r="D15" s="291"/>
      <c r="E15" s="251"/>
      <c r="F15" s="252"/>
      <c r="G15" s="248"/>
      <c r="H15" s="253"/>
      <c r="I15" s="250"/>
      <c r="J15" s="251"/>
      <c r="K15" s="252"/>
    </row>
    <row r="16" spans="1:11" ht="14.25" customHeight="1">
      <c r="A16" s="453"/>
      <c r="B16" s="248"/>
      <c r="C16" s="253"/>
      <c r="D16" s="291"/>
      <c r="E16" s="251"/>
      <c r="F16" s="252"/>
      <c r="G16" s="248"/>
      <c r="H16" s="253"/>
      <c r="I16" s="250"/>
      <c r="J16" s="251"/>
      <c r="K16" s="252"/>
    </row>
    <row r="17" spans="1:11" ht="14.25" customHeight="1">
      <c r="A17" s="453"/>
      <c r="B17" s="248"/>
      <c r="C17" s="253"/>
      <c r="D17" s="291"/>
      <c r="E17" s="251"/>
      <c r="F17" s="252"/>
      <c r="G17" s="248"/>
      <c r="H17" s="253"/>
      <c r="I17" s="250"/>
      <c r="J17" s="251"/>
      <c r="K17" s="252"/>
    </row>
    <row r="18" spans="1:11" ht="14.25" customHeight="1">
      <c r="A18" s="453"/>
      <c r="B18" s="248"/>
      <c r="C18" s="253"/>
      <c r="D18" s="291"/>
      <c r="E18" s="251"/>
      <c r="F18" s="252"/>
      <c r="G18" s="248"/>
      <c r="H18" s="253"/>
      <c r="I18" s="250"/>
      <c r="J18" s="251"/>
      <c r="K18" s="252"/>
    </row>
    <row r="19" spans="1:11" ht="14.25" customHeight="1">
      <c r="A19" s="453"/>
      <c r="B19" s="248"/>
      <c r="C19" s="253"/>
      <c r="D19" s="291"/>
      <c r="E19" s="251"/>
      <c r="F19" s="252"/>
      <c r="G19" s="248"/>
      <c r="H19" s="253"/>
      <c r="I19" s="250"/>
      <c r="J19" s="251"/>
      <c r="K19" s="252"/>
    </row>
    <row r="20" spans="1:11" ht="14.25" customHeight="1">
      <c r="A20" s="453"/>
      <c r="B20" s="248"/>
      <c r="C20" s="253"/>
      <c r="D20" s="291"/>
      <c r="E20" s="251"/>
      <c r="F20" s="252"/>
      <c r="G20" s="248"/>
      <c r="H20" s="253"/>
      <c r="I20" s="250"/>
      <c r="J20" s="251"/>
      <c r="K20" s="252"/>
    </row>
    <row r="21" spans="1:11" ht="14.25" customHeight="1">
      <c r="A21" s="453"/>
      <c r="B21" s="248"/>
      <c r="C21" s="253"/>
      <c r="D21" s="291"/>
      <c r="E21" s="251"/>
      <c r="F21" s="252"/>
      <c r="G21" s="248"/>
      <c r="H21" s="253"/>
      <c r="I21" s="250"/>
      <c r="J21" s="251"/>
      <c r="K21" s="252"/>
    </row>
    <row r="22" spans="1:11" ht="14.25" customHeight="1">
      <c r="A22" s="453"/>
      <c r="B22" s="248"/>
      <c r="C22" s="253"/>
      <c r="D22" s="291"/>
      <c r="E22" s="251"/>
      <c r="F22" s="252"/>
      <c r="G22" s="248"/>
      <c r="H22" s="253"/>
      <c r="I22" s="250"/>
      <c r="J22" s="251"/>
      <c r="K22" s="252"/>
    </row>
    <row r="23" spans="1:11" ht="14.25" customHeight="1">
      <c r="A23" s="453"/>
      <c r="B23" s="248"/>
      <c r="C23" s="253"/>
      <c r="D23" s="291"/>
      <c r="E23" s="251"/>
      <c r="F23" s="252"/>
      <c r="G23" s="248"/>
      <c r="H23" s="253"/>
      <c r="I23" s="250"/>
      <c r="J23" s="251"/>
      <c r="K23" s="252"/>
    </row>
    <row r="24" spans="1:11" ht="14.25" customHeight="1">
      <c r="A24" s="453"/>
      <c r="B24" s="248"/>
      <c r="C24" s="253"/>
      <c r="D24" s="291"/>
      <c r="E24" s="251"/>
      <c r="F24" s="252"/>
      <c r="G24" s="248"/>
      <c r="H24" s="253"/>
      <c r="I24" s="250"/>
      <c r="J24" s="251"/>
      <c r="K24" s="252"/>
    </row>
    <row r="25" spans="1:11" ht="14.25" customHeight="1">
      <c r="A25" s="453"/>
      <c r="B25" s="248"/>
      <c r="C25" s="253"/>
      <c r="D25" s="291"/>
      <c r="E25" s="251"/>
      <c r="F25" s="252"/>
      <c r="G25" s="248"/>
      <c r="H25" s="253"/>
      <c r="I25" s="250"/>
      <c r="J25" s="251"/>
      <c r="K25" s="252"/>
    </row>
    <row r="26" spans="1:11" ht="14.25" customHeight="1">
      <c r="A26" s="453"/>
      <c r="B26" s="248"/>
      <c r="C26" s="253"/>
      <c r="D26" s="291"/>
      <c r="E26" s="251"/>
      <c r="F26" s="252"/>
      <c r="G26" s="248"/>
      <c r="H26" s="253"/>
      <c r="I26" s="250"/>
      <c r="J26" s="251"/>
      <c r="K26" s="252"/>
    </row>
    <row r="27" spans="1:11" ht="14.25" customHeight="1">
      <c r="A27" s="453"/>
      <c r="B27" s="248"/>
      <c r="C27" s="253"/>
      <c r="D27" s="291"/>
      <c r="E27" s="251"/>
      <c r="F27" s="252"/>
      <c r="G27" s="248"/>
      <c r="H27" s="253"/>
      <c r="I27" s="250"/>
      <c r="J27" s="251"/>
      <c r="K27" s="252"/>
    </row>
    <row r="28" spans="1:11" ht="14.25" customHeight="1">
      <c r="A28" s="453"/>
      <c r="B28" s="248"/>
      <c r="C28" s="253"/>
      <c r="D28" s="291"/>
      <c r="E28" s="251"/>
      <c r="F28" s="252"/>
      <c r="G28" s="248"/>
      <c r="H28" s="253"/>
      <c r="I28" s="250"/>
      <c r="J28" s="251"/>
      <c r="K28" s="252"/>
    </row>
    <row r="29" spans="1:11" ht="14.25" customHeight="1">
      <c r="A29" s="453"/>
      <c r="B29" s="248"/>
      <c r="C29" s="253"/>
      <c r="D29" s="291"/>
      <c r="E29" s="251"/>
      <c r="F29" s="252"/>
      <c r="G29" s="248"/>
      <c r="H29" s="253"/>
      <c r="I29" s="250"/>
      <c r="J29" s="251"/>
      <c r="K29" s="252"/>
    </row>
    <row r="30" spans="1:11" ht="14.25" customHeight="1">
      <c r="A30" s="453"/>
      <c r="B30" s="248"/>
      <c r="C30" s="253"/>
      <c r="D30" s="291"/>
      <c r="E30" s="251"/>
      <c r="F30" s="252"/>
      <c r="G30" s="248"/>
      <c r="H30" s="253"/>
      <c r="I30" s="250"/>
      <c r="J30" s="251"/>
      <c r="K30" s="252"/>
    </row>
    <row r="31" spans="1:11" ht="14.25" customHeight="1">
      <c r="A31" s="453"/>
      <c r="B31" s="248"/>
      <c r="C31" s="253"/>
      <c r="D31" s="291"/>
      <c r="E31" s="251"/>
      <c r="F31" s="252"/>
      <c r="G31" s="248"/>
      <c r="H31" s="253"/>
      <c r="I31" s="250"/>
      <c r="J31" s="251"/>
      <c r="K31" s="252"/>
    </row>
    <row r="32" spans="1:11" ht="14.25" customHeight="1">
      <c r="A32" s="453"/>
      <c r="B32" s="248"/>
      <c r="C32" s="253"/>
      <c r="D32" s="291"/>
      <c r="E32" s="251"/>
      <c r="F32" s="252"/>
      <c r="G32" s="248"/>
      <c r="H32" s="253"/>
      <c r="I32" s="250"/>
      <c r="J32" s="251"/>
      <c r="K32" s="252"/>
    </row>
    <row r="33" spans="1:11" ht="14.25" customHeight="1">
      <c r="A33" s="453"/>
      <c r="B33" s="248"/>
      <c r="C33" s="253"/>
      <c r="D33" s="291"/>
      <c r="E33" s="251"/>
      <c r="F33" s="252"/>
      <c r="G33" s="248"/>
      <c r="H33" s="253"/>
      <c r="I33" s="250"/>
      <c r="J33" s="251"/>
      <c r="K33" s="252"/>
    </row>
    <row r="34" spans="1:11" ht="14.25" customHeight="1">
      <c r="A34" s="453"/>
      <c r="B34" s="248"/>
      <c r="C34" s="253"/>
      <c r="D34" s="291"/>
      <c r="E34" s="251"/>
      <c r="F34" s="252"/>
      <c r="G34" s="248"/>
      <c r="H34" s="253"/>
      <c r="I34" s="250"/>
      <c r="J34" s="251"/>
      <c r="K34" s="252"/>
    </row>
    <row r="35" spans="1:11" ht="14.25" customHeight="1">
      <c r="A35" s="453"/>
      <c r="B35" s="248"/>
      <c r="C35" s="253"/>
      <c r="D35" s="291"/>
      <c r="E35" s="251"/>
      <c r="F35" s="252"/>
      <c r="G35" s="248"/>
      <c r="H35" s="253"/>
      <c r="I35" s="250"/>
      <c r="J35" s="251"/>
      <c r="K35" s="252"/>
    </row>
    <row r="36" spans="1:11" ht="14.25" customHeight="1">
      <c r="A36" s="453"/>
      <c r="B36" s="248"/>
      <c r="C36" s="253"/>
      <c r="D36" s="291"/>
      <c r="E36" s="251"/>
      <c r="F36" s="252"/>
      <c r="G36" s="248"/>
      <c r="H36" s="253"/>
      <c r="I36" s="250"/>
      <c r="J36" s="251"/>
      <c r="K36" s="252"/>
    </row>
    <row r="37" spans="1:11" ht="14.25" customHeight="1">
      <c r="A37" s="453"/>
      <c r="B37" s="248"/>
      <c r="C37" s="253"/>
      <c r="D37" s="291"/>
      <c r="E37" s="251"/>
      <c r="F37" s="252"/>
      <c r="G37" s="248"/>
      <c r="H37" s="253"/>
      <c r="I37" s="250"/>
      <c r="J37" s="251"/>
      <c r="K37" s="252"/>
    </row>
    <row r="38" spans="1:11" ht="14.25" customHeight="1">
      <c r="A38" s="453"/>
      <c r="B38" s="248"/>
      <c r="C38" s="253"/>
      <c r="D38" s="291"/>
      <c r="E38" s="251"/>
      <c r="F38" s="252"/>
      <c r="G38" s="248"/>
      <c r="H38" s="253"/>
      <c r="I38" s="250"/>
      <c r="J38" s="251"/>
      <c r="K38" s="252"/>
    </row>
    <row r="39" spans="1:11" ht="14.25" customHeight="1">
      <c r="A39" s="453"/>
      <c r="B39" s="248"/>
      <c r="C39" s="253"/>
      <c r="D39" s="291"/>
      <c r="E39" s="251"/>
      <c r="F39" s="252"/>
      <c r="G39" s="248"/>
      <c r="H39" s="253"/>
      <c r="I39" s="250"/>
      <c r="J39" s="251"/>
      <c r="K39" s="252"/>
    </row>
    <row r="40" spans="1:11" ht="14.25" customHeight="1">
      <c r="A40" s="453"/>
      <c r="B40" s="248"/>
      <c r="C40" s="253"/>
      <c r="D40" s="291"/>
      <c r="E40" s="251"/>
      <c r="F40" s="252"/>
      <c r="G40" s="248"/>
      <c r="H40" s="253"/>
      <c r="I40" s="250"/>
      <c r="J40" s="251"/>
      <c r="K40" s="252"/>
    </row>
    <row r="41" spans="1:11" ht="14.25" customHeight="1">
      <c r="A41" s="453"/>
      <c r="B41" s="248"/>
      <c r="C41" s="253"/>
      <c r="D41" s="291"/>
      <c r="E41" s="251"/>
      <c r="F41" s="252"/>
      <c r="G41" s="248"/>
      <c r="H41" s="253"/>
      <c r="I41" s="250"/>
      <c r="J41" s="251"/>
      <c r="K41" s="252"/>
    </row>
    <row r="42" spans="1:11" ht="14.25" customHeight="1">
      <c r="A42" s="453"/>
      <c r="B42" s="248"/>
      <c r="C42" s="253"/>
      <c r="D42" s="291"/>
      <c r="E42" s="251"/>
      <c r="F42" s="252"/>
      <c r="G42" s="248"/>
      <c r="H42" s="253"/>
      <c r="I42" s="250"/>
      <c r="J42" s="251"/>
      <c r="K42" s="252"/>
    </row>
    <row r="43" spans="1:11" ht="14.25" customHeight="1">
      <c r="A43" s="453"/>
      <c r="B43" s="248"/>
      <c r="C43" s="253"/>
      <c r="D43" s="291"/>
      <c r="E43" s="251"/>
      <c r="F43" s="252"/>
      <c r="G43" s="248"/>
      <c r="H43" s="253"/>
      <c r="I43" s="250"/>
      <c r="J43" s="251"/>
      <c r="K43" s="252"/>
    </row>
    <row r="44" spans="1:11" ht="14.25" customHeight="1">
      <c r="A44" s="453"/>
      <c r="B44" s="248"/>
      <c r="C44" s="253"/>
      <c r="D44" s="291"/>
      <c r="E44" s="251"/>
      <c r="F44" s="252"/>
      <c r="G44" s="248"/>
      <c r="H44" s="253"/>
      <c r="I44" s="250"/>
      <c r="J44" s="251"/>
      <c r="K44" s="252"/>
    </row>
    <row r="45" spans="1:11" ht="14.25" customHeight="1">
      <c r="A45" s="453"/>
      <c r="B45" s="248"/>
      <c r="C45" s="253"/>
      <c r="D45" s="291"/>
      <c r="E45" s="251"/>
      <c r="F45" s="252"/>
      <c r="G45" s="248"/>
      <c r="H45" s="253"/>
      <c r="I45" s="250"/>
      <c r="J45" s="251"/>
      <c r="K45" s="252"/>
    </row>
    <row r="46" spans="1:11" ht="14.25" customHeight="1">
      <c r="A46" s="453"/>
      <c r="B46" s="248"/>
      <c r="C46" s="253"/>
      <c r="D46" s="291"/>
      <c r="E46" s="251"/>
      <c r="F46" s="252"/>
      <c r="G46" s="248"/>
      <c r="H46" s="253"/>
      <c r="I46" s="250"/>
      <c r="J46" s="251"/>
      <c r="K46" s="252"/>
    </row>
    <row r="47" spans="1:11" ht="14.25" customHeight="1">
      <c r="A47" s="453"/>
      <c r="B47" s="248"/>
      <c r="C47" s="249"/>
      <c r="D47" s="250"/>
      <c r="E47" s="251"/>
      <c r="F47" s="252"/>
      <c r="G47" s="248"/>
      <c r="H47" s="249"/>
      <c r="I47" s="250"/>
      <c r="J47" s="251"/>
      <c r="K47" s="252"/>
    </row>
    <row r="48" spans="1:11" ht="14.25" customHeight="1">
      <c r="A48" s="453"/>
      <c r="B48" s="248"/>
      <c r="C48" s="253"/>
      <c r="D48" s="250"/>
      <c r="E48" s="251"/>
      <c r="F48" s="252"/>
      <c r="G48" s="248"/>
      <c r="H48" s="253"/>
      <c r="I48" s="250"/>
      <c r="J48" s="251"/>
      <c r="K48" s="252"/>
    </row>
    <row r="49" spans="1:11" ht="14.25" customHeight="1">
      <c r="A49" s="453"/>
      <c r="B49" s="248"/>
      <c r="C49" s="249"/>
      <c r="D49" s="250"/>
      <c r="E49" s="251"/>
      <c r="F49" s="252"/>
      <c r="G49" s="248"/>
      <c r="H49" s="249"/>
      <c r="I49" s="250"/>
      <c r="J49" s="251"/>
      <c r="K49" s="252"/>
    </row>
    <row r="50" spans="1:11" ht="14.25" customHeight="1">
      <c r="A50" s="453"/>
      <c r="B50" s="248"/>
      <c r="C50" s="249"/>
      <c r="D50" s="250"/>
      <c r="E50" s="251"/>
      <c r="F50" s="252"/>
      <c r="G50" s="248"/>
      <c r="H50" s="249"/>
      <c r="I50" s="250"/>
      <c r="J50" s="251"/>
      <c r="K50" s="252"/>
    </row>
    <row r="51" spans="1:11" ht="14.25" customHeight="1">
      <c r="A51" s="453"/>
      <c r="B51" s="248"/>
      <c r="C51" s="249"/>
      <c r="D51" s="250"/>
      <c r="E51" s="251"/>
      <c r="F51" s="252"/>
      <c r="G51" s="248"/>
      <c r="H51" s="249"/>
      <c r="I51" s="250"/>
      <c r="J51" s="251"/>
      <c r="K51" s="252"/>
    </row>
    <row r="52" spans="1:11" ht="14.25" customHeight="1">
      <c r="A52" s="453"/>
      <c r="B52" s="248"/>
      <c r="C52" s="249"/>
      <c r="D52" s="250"/>
      <c r="E52" s="251"/>
      <c r="F52" s="252"/>
      <c r="G52" s="248"/>
      <c r="H52" s="249"/>
      <c r="I52" s="250"/>
      <c r="J52" s="251"/>
      <c r="K52" s="252"/>
    </row>
    <row r="53" spans="1:11" ht="14.25" customHeight="1">
      <c r="A53" s="453"/>
      <c r="B53" s="254"/>
      <c r="C53" s="255"/>
      <c r="D53" s="255"/>
      <c r="E53" s="255"/>
      <c r="F53" s="256"/>
      <c r="G53" s="248"/>
      <c r="H53" s="249"/>
      <c r="I53" s="250"/>
      <c r="J53" s="251"/>
      <c r="K53" s="252"/>
    </row>
    <row r="54" spans="1:11" ht="14.25" customHeight="1" thickBot="1">
      <c r="A54" s="453"/>
      <c r="B54" s="254"/>
      <c r="C54" s="255"/>
      <c r="D54" s="255"/>
      <c r="E54" s="255"/>
      <c r="F54" s="256"/>
      <c r="G54" s="248"/>
      <c r="H54" s="249"/>
      <c r="I54" s="250"/>
      <c r="J54" s="251"/>
      <c r="K54" s="252"/>
    </row>
    <row r="55" spans="1:11" ht="43.5" customHeight="1" thickBot="1">
      <c r="A55" s="257" t="s">
        <v>143</v>
      </c>
      <c r="B55" s="258"/>
      <c r="C55" s="259"/>
      <c r="D55" s="259">
        <f>COUNTA(D9:D54)</f>
        <v>0</v>
      </c>
      <c r="E55" s="288" t="e">
        <f>AVERAGE(E9:E54)</f>
        <v>#DIV/0!</v>
      </c>
      <c r="F55" s="261"/>
      <c r="G55" s="262"/>
      <c r="H55" s="263"/>
      <c r="I55" s="259">
        <f>COUNTA(I9:I54)</f>
        <v>0</v>
      </c>
      <c r="J55" s="288" t="e">
        <f>AVERAGE(J9:J54)</f>
        <v>#DIV/0!</v>
      </c>
      <c r="K55" s="264"/>
    </row>
    <row r="56" spans="1:11" ht="15.75" thickBot="1"/>
    <row r="57" spans="1:11">
      <c r="A57" s="268" t="s">
        <v>144</v>
      </c>
      <c r="B57" s="269"/>
      <c r="C57" s="270"/>
      <c r="D57" s="270"/>
      <c r="E57" s="271"/>
      <c r="F57" s="272">
        <f>D55</f>
        <v>0</v>
      </c>
    </row>
    <row r="58" spans="1:11">
      <c r="A58" s="273" t="s">
        <v>145</v>
      </c>
      <c r="B58" s="274"/>
      <c r="C58" s="275"/>
      <c r="D58" s="275"/>
      <c r="E58" s="276"/>
      <c r="F58" s="277" t="e">
        <f>E55</f>
        <v>#DIV/0!</v>
      </c>
    </row>
    <row r="59" spans="1:11">
      <c r="A59" s="278" t="s">
        <v>146</v>
      </c>
      <c r="B59" s="279"/>
      <c r="C59" s="280"/>
      <c r="D59" s="280"/>
      <c r="E59" s="281"/>
      <c r="F59" s="282">
        <f>I55</f>
        <v>0</v>
      </c>
    </row>
    <row r="60" spans="1:11" ht="15.75" thickBot="1">
      <c r="A60" s="283" t="s">
        <v>147</v>
      </c>
      <c r="B60" s="284"/>
      <c r="C60" s="285"/>
      <c r="D60" s="285"/>
      <c r="E60" s="286"/>
      <c r="F60" s="287" t="e">
        <f>J55</f>
        <v>#DIV/0!</v>
      </c>
    </row>
    <row r="61" spans="1:11">
      <c r="B61" s="228"/>
      <c r="G61" s="228"/>
    </row>
    <row r="62" spans="1:11" ht="15" customHeight="1">
      <c r="B62" s="228"/>
      <c r="G62" s="228"/>
    </row>
    <row r="63" spans="1:11" ht="15" customHeight="1">
      <c r="B63" s="228"/>
      <c r="G63" s="228"/>
    </row>
    <row r="64" spans="1:11" ht="45.75" customHeight="1">
      <c r="B64" s="228"/>
      <c r="G64" s="228"/>
    </row>
    <row r="65" spans="1:7" ht="49.5" customHeight="1">
      <c r="B65" s="228"/>
      <c r="G65" s="228"/>
    </row>
    <row r="66" spans="1:7">
      <c r="B66" s="228"/>
      <c r="G66" s="228"/>
    </row>
    <row r="67" spans="1:7">
      <c r="A67" t="s">
        <v>167</v>
      </c>
      <c r="B67" s="228"/>
      <c r="G67" s="228"/>
    </row>
    <row r="68" spans="1:7">
      <c r="B68" s="228"/>
      <c r="G68" s="228"/>
    </row>
    <row r="69" spans="1:7">
      <c r="B69" s="228"/>
      <c r="G69" s="228"/>
    </row>
    <row r="70" spans="1:7">
      <c r="B70" s="228"/>
      <c r="G70" s="228"/>
    </row>
    <row r="71" spans="1:7">
      <c r="B71" s="228"/>
      <c r="G71" s="228"/>
    </row>
    <row r="72" spans="1:7">
      <c r="B72" s="228"/>
      <c r="G72" s="228"/>
    </row>
    <row r="73" spans="1:7">
      <c r="B73" s="228"/>
      <c r="G73" s="228"/>
    </row>
    <row r="74" spans="1:7">
      <c r="B74" s="228"/>
      <c r="G74" s="228"/>
    </row>
    <row r="75" spans="1:7">
      <c r="B75" s="228"/>
      <c r="G75" s="228"/>
    </row>
    <row r="76" spans="1:7">
      <c r="B76" s="228"/>
      <c r="G76" s="228"/>
    </row>
    <row r="77" spans="1:7">
      <c r="B77" s="228"/>
      <c r="G77" s="228"/>
    </row>
    <row r="78" spans="1:7">
      <c r="B78" s="228"/>
      <c r="G78" s="228"/>
    </row>
    <row r="79" spans="1:7">
      <c r="B79" s="228"/>
      <c r="G79" s="228"/>
    </row>
    <row r="80" spans="1:7">
      <c r="B80" s="228"/>
      <c r="G80" s="228"/>
    </row>
    <row r="81" spans="2:7">
      <c r="B81" s="228"/>
      <c r="G81" s="228"/>
    </row>
    <row r="82" spans="2:7">
      <c r="B82" s="228"/>
      <c r="G82" s="228"/>
    </row>
    <row r="83" spans="2:7">
      <c r="B83" s="228"/>
      <c r="G83" s="228"/>
    </row>
    <row r="84" spans="2:7">
      <c r="B84" s="228"/>
      <c r="G84" s="228"/>
    </row>
    <row r="85" spans="2:7">
      <c r="B85" s="228"/>
      <c r="G85" s="228"/>
    </row>
    <row r="86" spans="2:7">
      <c r="B86" s="228"/>
      <c r="G86" s="228"/>
    </row>
  </sheetData>
  <mergeCells count="16">
    <mergeCell ref="B1:K1"/>
    <mergeCell ref="B2:K2"/>
    <mergeCell ref="B3:K3"/>
    <mergeCell ref="A5:K5"/>
    <mergeCell ref="B6:F6"/>
    <mergeCell ref="G6:K6"/>
    <mergeCell ref="I7:I8"/>
    <mergeCell ref="J7:J8"/>
    <mergeCell ref="K7:K8"/>
    <mergeCell ref="A9:A54"/>
    <mergeCell ref="A7:A8"/>
    <mergeCell ref="B7:B8"/>
    <mergeCell ref="D7:D8"/>
    <mergeCell ref="E7:E8"/>
    <mergeCell ref="F7:F8"/>
    <mergeCell ref="G7:G8"/>
  </mergeCells>
  <conditionalFormatting sqref="F49:F52 K9:K54">
    <cfRule type="cellIs" dxfId="15" priority="7" operator="greaterThan">
      <formula>130</formula>
    </cfRule>
    <cfRule type="cellIs" dxfId="14" priority="8" operator="greaterThan">
      <formula>1120</formula>
    </cfRule>
  </conditionalFormatting>
  <conditionalFormatting sqref="F9:F46">
    <cfRule type="cellIs" dxfId="13" priority="5" operator="greaterThan">
      <formula>130</formula>
    </cfRule>
    <cfRule type="cellIs" dxfId="12" priority="6" operator="greaterThan">
      <formula>1120</formula>
    </cfRule>
  </conditionalFormatting>
  <conditionalFormatting sqref="F47">
    <cfRule type="cellIs" dxfId="11" priority="3" operator="greaterThan">
      <formula>130</formula>
    </cfRule>
    <cfRule type="cellIs" dxfId="10" priority="4" operator="greaterThan">
      <formula>1120</formula>
    </cfRule>
  </conditionalFormatting>
  <conditionalFormatting sqref="F48">
    <cfRule type="cellIs" dxfId="9" priority="1" operator="greaterThan">
      <formula>130</formula>
    </cfRule>
    <cfRule type="cellIs" dxfId="8" priority="2" operator="greaterThan">
      <formula>1120</formula>
    </cfRule>
  </conditionalFormatting>
  <dataValidations count="1">
    <dataValidation showInputMessage="1" showErrorMessage="1" sqref="A9:A46 A79:A83 A55 A65:A77 A61:A63" xr:uid="{00000000-0002-0000-0600-000000000000}"/>
  </dataValidations>
  <pageMargins left="0.25" right="0.25" top="0.75" bottom="0.75" header="0.3" footer="0.3"/>
  <pageSetup paperSize="3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2"/>
  <sheetViews>
    <sheetView view="pageBreakPreview" topLeftCell="A50" zoomScale="110" zoomScaleNormal="100" zoomScaleSheetLayoutView="110" workbookViewId="0">
      <selection activeCell="A63" sqref="A63"/>
    </sheetView>
  </sheetViews>
  <sheetFormatPr defaultColWidth="9.140625" defaultRowHeight="15"/>
  <cols>
    <col min="1" max="1" width="17.140625" style="228" customWidth="1"/>
    <col min="2" max="2" width="13.85546875" style="265" customWidth="1"/>
    <col min="3" max="3" width="12" style="228" hidden="1" customWidth="1"/>
    <col min="4" max="4" width="10" style="228" customWidth="1"/>
    <col min="5" max="5" width="11.42578125" style="228" customWidth="1"/>
    <col min="6" max="6" width="8" style="228" customWidth="1"/>
    <col min="7" max="7" width="13" style="266" customWidth="1"/>
    <col min="8" max="8" width="12.42578125" style="267" hidden="1" customWidth="1"/>
    <col min="9" max="9" width="9.140625" style="228" customWidth="1"/>
    <col min="10" max="10" width="10.28515625" style="228" customWidth="1"/>
    <col min="11" max="11" width="8.42578125" style="228" customWidth="1"/>
    <col min="12" max="16384" width="9.140625" style="228"/>
  </cols>
  <sheetData>
    <row r="1" spans="1:11">
      <c r="A1" s="227" t="str">
        <f>'[1]By floor &amp; designation'!A1</f>
        <v>PROJECT NAME:</v>
      </c>
      <c r="B1" s="461"/>
      <c r="C1" s="461"/>
      <c r="D1" s="461"/>
      <c r="E1" s="461"/>
      <c r="F1" s="461"/>
      <c r="G1" s="461"/>
      <c r="H1" s="461"/>
      <c r="I1" s="461"/>
      <c r="J1" s="461"/>
      <c r="K1" s="462"/>
    </row>
    <row r="2" spans="1:11">
      <c r="A2" s="229" t="str">
        <f>'[1]By floor &amp; designation'!A2</f>
        <v>ADDRESS:</v>
      </c>
      <c r="B2" s="463"/>
      <c r="C2" s="463"/>
      <c r="D2" s="463"/>
      <c r="E2" s="463"/>
      <c r="F2" s="463"/>
      <c r="G2" s="463"/>
      <c r="H2" s="463"/>
      <c r="I2" s="463"/>
      <c r="J2" s="463"/>
      <c r="K2" s="464"/>
    </row>
    <row r="3" spans="1:11">
      <c r="A3" s="230" t="str">
        <f>'[1]By floor &amp; designation'!A3</f>
        <v>DATE:</v>
      </c>
      <c r="B3" s="465"/>
      <c r="C3" s="465"/>
      <c r="D3" s="465"/>
      <c r="E3" s="465"/>
      <c r="F3" s="465"/>
      <c r="G3" s="465"/>
      <c r="H3" s="465"/>
      <c r="I3" s="465"/>
      <c r="J3" s="465"/>
      <c r="K3" s="466"/>
    </row>
    <row r="4" spans="1:11" ht="15.75" thickBot="1">
      <c r="A4" s="231"/>
      <c r="B4" s="232"/>
      <c r="C4" s="233"/>
      <c r="D4" s="233"/>
      <c r="E4" s="232"/>
      <c r="F4" s="232"/>
      <c r="G4" s="234"/>
      <c r="H4" s="235"/>
      <c r="I4" s="232"/>
      <c r="J4" s="232"/>
      <c r="K4" s="236"/>
    </row>
    <row r="5" spans="1:11" ht="15.75" thickBot="1">
      <c r="A5" s="467" t="s">
        <v>126</v>
      </c>
      <c r="B5" s="468"/>
      <c r="C5" s="468"/>
      <c r="D5" s="468"/>
      <c r="E5" s="468"/>
      <c r="F5" s="468"/>
      <c r="G5" s="468"/>
      <c r="H5" s="468"/>
      <c r="I5" s="468"/>
      <c r="J5" s="468"/>
      <c r="K5" s="469"/>
    </row>
    <row r="6" spans="1:11" ht="32.25" customHeight="1" thickBot="1">
      <c r="A6" s="237"/>
      <c r="B6" s="470" t="s">
        <v>127</v>
      </c>
      <c r="C6" s="471"/>
      <c r="D6" s="471"/>
      <c r="E6" s="471"/>
      <c r="F6" s="472"/>
      <c r="G6" s="473" t="s">
        <v>128</v>
      </c>
      <c r="H6" s="474"/>
      <c r="I6" s="474"/>
      <c r="J6" s="474"/>
      <c r="K6" s="475"/>
    </row>
    <row r="7" spans="1:11" ht="22.5" customHeight="1">
      <c r="A7" s="454" t="s">
        <v>129</v>
      </c>
      <c r="B7" s="456" t="s">
        <v>130</v>
      </c>
      <c r="C7" s="238" t="s">
        <v>29</v>
      </c>
      <c r="D7" s="454" t="s">
        <v>2</v>
      </c>
      <c r="E7" s="458" t="s">
        <v>118</v>
      </c>
      <c r="F7" s="460" t="s">
        <v>18</v>
      </c>
      <c r="G7" s="456" t="s">
        <v>130</v>
      </c>
      <c r="H7" s="239" t="s">
        <v>29</v>
      </c>
      <c r="I7" s="447" t="s">
        <v>2</v>
      </c>
      <c r="J7" s="449" t="s">
        <v>131</v>
      </c>
      <c r="K7" s="450" t="s">
        <v>18</v>
      </c>
    </row>
    <row r="8" spans="1:11" ht="18.75" customHeight="1" thickBot="1">
      <c r="A8" s="455"/>
      <c r="B8" s="457"/>
      <c r="C8" s="240" t="s">
        <v>16</v>
      </c>
      <c r="D8" s="455"/>
      <c r="E8" s="459"/>
      <c r="F8" s="451"/>
      <c r="G8" s="457"/>
      <c r="H8" s="241" t="s">
        <v>16</v>
      </c>
      <c r="I8" s="448"/>
      <c r="J8" s="449"/>
      <c r="K8" s="451"/>
    </row>
    <row r="9" spans="1:11" ht="14.25" customHeight="1">
      <c r="A9" s="452" t="s">
        <v>37</v>
      </c>
      <c r="B9" s="242"/>
      <c r="C9" s="243"/>
      <c r="D9" s="244"/>
      <c r="E9" s="245"/>
      <c r="F9" s="246"/>
      <c r="G9" s="242"/>
      <c r="H9" s="243"/>
      <c r="I9" s="247"/>
      <c r="J9" s="245"/>
      <c r="K9" s="246"/>
    </row>
    <row r="10" spans="1:11" ht="14.25" customHeight="1">
      <c r="A10" s="453"/>
      <c r="B10" s="248"/>
      <c r="C10" s="249"/>
      <c r="D10" s="250"/>
      <c r="E10" s="251"/>
      <c r="F10" s="252"/>
      <c r="G10" s="248"/>
      <c r="H10" s="249"/>
      <c r="I10" s="250"/>
      <c r="J10" s="251"/>
      <c r="K10" s="252"/>
    </row>
    <row r="11" spans="1:11" ht="14.25" customHeight="1">
      <c r="A11" s="453"/>
      <c r="B11" s="248"/>
      <c r="C11" s="249"/>
      <c r="D11" s="250"/>
      <c r="E11" s="251"/>
      <c r="F11" s="252"/>
      <c r="G11" s="248"/>
      <c r="H11" s="249"/>
      <c r="I11" s="250"/>
      <c r="J11" s="251"/>
      <c r="K11" s="252"/>
    </row>
    <row r="12" spans="1:11" ht="14.25" customHeight="1">
      <c r="A12" s="453"/>
      <c r="B12" s="248"/>
      <c r="C12" s="249"/>
      <c r="D12" s="250"/>
      <c r="E12" s="251"/>
      <c r="F12" s="252"/>
      <c r="G12" s="248"/>
      <c r="H12" s="249"/>
      <c r="I12" s="250"/>
      <c r="J12" s="251"/>
      <c r="K12" s="252"/>
    </row>
    <row r="13" spans="1:11" ht="14.25" customHeight="1">
      <c r="A13" s="453"/>
      <c r="B13" s="248"/>
      <c r="C13" s="249"/>
      <c r="D13" s="250"/>
      <c r="E13" s="251"/>
      <c r="F13" s="252"/>
      <c r="G13" s="248"/>
      <c r="H13" s="249"/>
      <c r="I13" s="250"/>
      <c r="J13" s="251"/>
      <c r="K13" s="252"/>
    </row>
    <row r="14" spans="1:11" ht="14.25" customHeight="1">
      <c r="A14" s="453"/>
      <c r="B14" s="248"/>
      <c r="C14" s="249"/>
      <c r="D14" s="250"/>
      <c r="E14" s="251"/>
      <c r="F14" s="252"/>
      <c r="G14" s="248"/>
      <c r="H14" s="249"/>
      <c r="I14" s="250"/>
      <c r="J14" s="251"/>
      <c r="K14" s="252"/>
    </row>
    <row r="15" spans="1:11" ht="14.25" customHeight="1">
      <c r="A15" s="453"/>
      <c r="B15" s="248"/>
      <c r="C15" s="249"/>
      <c r="D15" s="250"/>
      <c r="E15" s="251"/>
      <c r="F15" s="252"/>
      <c r="G15" s="248"/>
      <c r="H15" s="249"/>
      <c r="I15" s="250"/>
      <c r="J15" s="251"/>
      <c r="K15" s="252"/>
    </row>
    <row r="16" spans="1:11" ht="14.25" customHeight="1">
      <c r="A16" s="453"/>
      <c r="B16" s="248"/>
      <c r="C16" s="249"/>
      <c r="D16" s="250"/>
      <c r="E16" s="251"/>
      <c r="F16" s="252"/>
      <c r="G16" s="248"/>
      <c r="H16" s="249"/>
      <c r="I16" s="250"/>
      <c r="J16" s="251"/>
      <c r="K16" s="252"/>
    </row>
    <row r="17" spans="1:11" ht="14.25" customHeight="1">
      <c r="A17" s="453"/>
      <c r="B17" s="248"/>
      <c r="C17" s="249"/>
      <c r="D17" s="250"/>
      <c r="E17" s="251"/>
      <c r="F17" s="252"/>
      <c r="G17" s="248"/>
      <c r="H17" s="249"/>
      <c r="I17" s="250"/>
      <c r="J17" s="251"/>
      <c r="K17" s="252"/>
    </row>
    <row r="18" spans="1:11" ht="14.25" customHeight="1">
      <c r="A18" s="453"/>
      <c r="B18" s="248"/>
      <c r="C18" s="249"/>
      <c r="D18" s="250"/>
      <c r="E18" s="251"/>
      <c r="F18" s="252"/>
      <c r="G18" s="248"/>
      <c r="H18" s="249"/>
      <c r="I18" s="250"/>
      <c r="J18" s="251"/>
      <c r="K18" s="252"/>
    </row>
    <row r="19" spans="1:11" ht="14.25" customHeight="1">
      <c r="A19" s="453"/>
      <c r="B19" s="248"/>
      <c r="C19" s="249"/>
      <c r="D19" s="250"/>
      <c r="E19" s="251"/>
      <c r="F19" s="252"/>
      <c r="G19" s="248"/>
      <c r="H19" s="249"/>
      <c r="I19" s="250"/>
      <c r="J19" s="251"/>
      <c r="K19" s="252"/>
    </row>
    <row r="20" spans="1:11" ht="14.25" customHeight="1">
      <c r="A20" s="453"/>
      <c r="B20" s="248"/>
      <c r="C20" s="249"/>
      <c r="D20" s="250"/>
      <c r="E20" s="251"/>
      <c r="F20" s="252"/>
      <c r="G20" s="248"/>
      <c r="H20" s="249"/>
      <c r="I20" s="250"/>
      <c r="J20" s="251"/>
      <c r="K20" s="252"/>
    </row>
    <row r="21" spans="1:11" ht="14.25" customHeight="1">
      <c r="A21" s="453"/>
      <c r="B21" s="248"/>
      <c r="C21" s="249"/>
      <c r="D21" s="250"/>
      <c r="E21" s="251"/>
      <c r="F21" s="252"/>
      <c r="G21" s="248"/>
      <c r="H21" s="249"/>
      <c r="I21" s="250"/>
      <c r="J21" s="251"/>
      <c r="K21" s="252"/>
    </row>
    <row r="22" spans="1:11" ht="14.25" customHeight="1">
      <c r="A22" s="453"/>
      <c r="B22" s="248"/>
      <c r="C22" s="249"/>
      <c r="D22" s="250"/>
      <c r="E22" s="251"/>
      <c r="F22" s="252"/>
      <c r="G22" s="248"/>
      <c r="H22" s="249"/>
      <c r="I22" s="250"/>
      <c r="J22" s="251"/>
      <c r="K22" s="252"/>
    </row>
    <row r="23" spans="1:11" ht="14.25" customHeight="1">
      <c r="A23" s="453"/>
      <c r="B23" s="248"/>
      <c r="C23" s="249"/>
      <c r="D23" s="250"/>
      <c r="E23" s="251"/>
      <c r="F23" s="252"/>
      <c r="G23" s="248"/>
      <c r="H23" s="249"/>
      <c r="I23" s="250"/>
      <c r="J23" s="251"/>
      <c r="K23" s="252"/>
    </row>
    <row r="24" spans="1:11" ht="14.25" customHeight="1">
      <c r="A24" s="453"/>
      <c r="B24" s="248"/>
      <c r="C24" s="249"/>
      <c r="D24" s="250"/>
      <c r="E24" s="251"/>
      <c r="F24" s="252"/>
      <c r="G24" s="248"/>
      <c r="H24" s="249"/>
      <c r="I24" s="250"/>
      <c r="J24" s="251"/>
      <c r="K24" s="252"/>
    </row>
    <row r="25" spans="1:11" ht="14.25" customHeight="1">
      <c r="A25" s="453"/>
      <c r="B25" s="248"/>
      <c r="C25" s="249"/>
      <c r="D25" s="250"/>
      <c r="E25" s="251"/>
      <c r="F25" s="252"/>
      <c r="G25" s="248"/>
      <c r="H25" s="249"/>
      <c r="I25" s="250"/>
      <c r="J25" s="251"/>
      <c r="K25" s="252"/>
    </row>
    <row r="26" spans="1:11" ht="14.25" customHeight="1">
      <c r="A26" s="453"/>
      <c r="B26" s="248"/>
      <c r="C26" s="249"/>
      <c r="D26" s="250"/>
      <c r="E26" s="251"/>
      <c r="F26" s="252"/>
      <c r="G26" s="248"/>
      <c r="H26" s="249"/>
      <c r="I26" s="250"/>
      <c r="J26" s="251"/>
      <c r="K26" s="252"/>
    </row>
    <row r="27" spans="1:11" ht="14.25" customHeight="1">
      <c r="A27" s="453"/>
      <c r="B27" s="248"/>
      <c r="C27" s="249"/>
      <c r="D27" s="250"/>
      <c r="E27" s="251"/>
      <c r="F27" s="252"/>
      <c r="G27" s="248"/>
      <c r="H27" s="249"/>
      <c r="I27" s="250"/>
      <c r="J27" s="251"/>
      <c r="K27" s="252"/>
    </row>
    <row r="28" spans="1:11" ht="14.25" customHeight="1">
      <c r="A28" s="453"/>
      <c r="B28" s="248"/>
      <c r="C28" s="249"/>
      <c r="D28" s="250"/>
      <c r="E28" s="251"/>
      <c r="F28" s="252"/>
      <c r="G28" s="248"/>
      <c r="H28" s="249"/>
      <c r="I28" s="250"/>
      <c r="J28" s="251"/>
      <c r="K28" s="252"/>
    </row>
    <row r="29" spans="1:11" ht="14.25" customHeight="1">
      <c r="A29" s="453"/>
      <c r="B29" s="248"/>
      <c r="C29" s="249"/>
      <c r="D29" s="250"/>
      <c r="E29" s="251"/>
      <c r="F29" s="252"/>
      <c r="G29" s="248"/>
      <c r="H29" s="249"/>
      <c r="I29" s="250"/>
      <c r="J29" s="251"/>
      <c r="K29" s="252"/>
    </row>
    <row r="30" spans="1:11" ht="14.25" customHeight="1">
      <c r="A30" s="453"/>
      <c r="B30" s="248"/>
      <c r="C30" s="249"/>
      <c r="D30" s="250"/>
      <c r="E30" s="251"/>
      <c r="F30" s="252"/>
      <c r="G30" s="248"/>
      <c r="H30" s="249"/>
      <c r="I30" s="250"/>
      <c r="J30" s="251"/>
      <c r="K30" s="252"/>
    </row>
    <row r="31" spans="1:11" ht="14.25" customHeight="1">
      <c r="A31" s="453"/>
      <c r="B31" s="248"/>
      <c r="C31" s="249"/>
      <c r="D31" s="250"/>
      <c r="E31" s="251"/>
      <c r="F31" s="252"/>
      <c r="G31" s="248"/>
      <c r="H31" s="249"/>
      <c r="I31" s="250"/>
      <c r="J31" s="251"/>
      <c r="K31" s="252"/>
    </row>
    <row r="32" spans="1:11" ht="14.25" customHeight="1">
      <c r="A32" s="453"/>
      <c r="B32" s="248"/>
      <c r="C32" s="253"/>
      <c r="D32" s="250"/>
      <c r="E32" s="251"/>
      <c r="F32" s="252"/>
      <c r="G32" s="248"/>
      <c r="H32" s="253"/>
      <c r="I32" s="250"/>
      <c r="J32" s="251"/>
      <c r="K32" s="252"/>
    </row>
    <row r="33" spans="1:11" ht="14.25" customHeight="1">
      <c r="A33" s="453"/>
      <c r="B33" s="248"/>
      <c r="C33" s="249"/>
      <c r="D33" s="250"/>
      <c r="E33" s="251"/>
      <c r="F33" s="252"/>
      <c r="G33" s="248"/>
      <c r="H33" s="249"/>
      <c r="I33" s="250"/>
      <c r="J33" s="251"/>
      <c r="K33" s="252"/>
    </row>
    <row r="34" spans="1:11" ht="14.25" customHeight="1">
      <c r="A34" s="453"/>
      <c r="B34" s="248"/>
      <c r="C34" s="249"/>
      <c r="D34" s="250"/>
      <c r="E34" s="251"/>
      <c r="F34" s="252"/>
      <c r="G34" s="248"/>
      <c r="H34" s="249"/>
      <c r="I34" s="250"/>
      <c r="J34" s="251"/>
      <c r="K34" s="252"/>
    </row>
    <row r="35" spans="1:11" ht="14.25" customHeight="1">
      <c r="A35" s="453"/>
      <c r="B35" s="248"/>
      <c r="C35" s="249"/>
      <c r="D35" s="250"/>
      <c r="E35" s="251"/>
      <c r="F35" s="252"/>
      <c r="G35" s="248"/>
      <c r="H35" s="249"/>
      <c r="I35" s="250"/>
      <c r="J35" s="251"/>
      <c r="K35" s="252"/>
    </row>
    <row r="36" spans="1:11" ht="14.25" customHeight="1">
      <c r="A36" s="453"/>
      <c r="B36" s="248"/>
      <c r="C36" s="249"/>
      <c r="D36" s="250"/>
      <c r="E36" s="251"/>
      <c r="F36" s="252"/>
      <c r="G36" s="248"/>
      <c r="H36" s="249"/>
      <c r="I36" s="250"/>
      <c r="J36" s="251"/>
      <c r="K36" s="252"/>
    </row>
    <row r="37" spans="1:11" ht="14.25" customHeight="1">
      <c r="A37" s="453"/>
      <c r="B37" s="248"/>
      <c r="C37" s="249"/>
      <c r="D37" s="250"/>
      <c r="E37" s="251"/>
      <c r="F37" s="252"/>
      <c r="G37" s="248"/>
      <c r="H37" s="249"/>
      <c r="I37" s="250"/>
      <c r="J37" s="251"/>
      <c r="K37" s="252"/>
    </row>
    <row r="38" spans="1:11" ht="14.25" customHeight="1">
      <c r="A38" s="453"/>
      <c r="B38" s="254"/>
      <c r="C38" s="255"/>
      <c r="D38" s="255"/>
      <c r="E38" s="255"/>
      <c r="F38" s="256"/>
      <c r="G38" s="248"/>
      <c r="H38" s="249"/>
      <c r="I38" s="250"/>
      <c r="J38" s="251"/>
      <c r="K38" s="252"/>
    </row>
    <row r="39" spans="1:11" ht="14.25" customHeight="1">
      <c r="A39" s="453"/>
      <c r="B39" s="254"/>
      <c r="C39" s="255"/>
      <c r="D39" s="255"/>
      <c r="E39" s="255"/>
      <c r="F39" s="256"/>
      <c r="G39" s="248"/>
      <c r="H39" s="249"/>
      <c r="I39" s="250"/>
      <c r="J39" s="251"/>
      <c r="K39" s="252"/>
    </row>
    <row r="40" spans="1:11" ht="14.25" customHeight="1">
      <c r="A40" s="453"/>
      <c r="B40" s="254"/>
      <c r="C40" s="255"/>
      <c r="D40" s="255"/>
      <c r="E40" s="255"/>
      <c r="F40" s="256"/>
      <c r="G40" s="248"/>
      <c r="H40" s="249"/>
      <c r="I40" s="250"/>
      <c r="J40" s="251"/>
      <c r="K40" s="252"/>
    </row>
    <row r="41" spans="1:11" ht="14.25" customHeight="1">
      <c r="A41" s="453"/>
      <c r="B41" s="254"/>
      <c r="C41" s="255"/>
      <c r="D41" s="255"/>
      <c r="E41" s="255"/>
      <c r="F41" s="256"/>
      <c r="G41" s="248"/>
      <c r="H41" s="249"/>
      <c r="I41" s="250"/>
      <c r="J41" s="251"/>
      <c r="K41" s="252"/>
    </row>
    <row r="42" spans="1:11" ht="14.25" customHeight="1">
      <c r="A42" s="453"/>
      <c r="B42" s="254"/>
      <c r="C42" s="255"/>
      <c r="D42" s="255"/>
      <c r="E42" s="255"/>
      <c r="F42" s="256"/>
      <c r="G42" s="248"/>
      <c r="H42" s="249"/>
      <c r="I42" s="250"/>
      <c r="J42" s="251"/>
      <c r="K42" s="252"/>
    </row>
    <row r="43" spans="1:11" ht="14.25" customHeight="1">
      <c r="A43" s="453"/>
      <c r="B43" s="254"/>
      <c r="C43" s="255"/>
      <c r="D43" s="255"/>
      <c r="E43" s="255"/>
      <c r="F43" s="256"/>
      <c r="G43" s="248"/>
      <c r="H43" s="249"/>
      <c r="I43" s="250"/>
      <c r="J43" s="251"/>
      <c r="K43" s="252"/>
    </row>
    <row r="44" spans="1:11" ht="14.25" customHeight="1">
      <c r="A44" s="453"/>
      <c r="B44" s="254"/>
      <c r="C44" s="255"/>
      <c r="D44" s="255"/>
      <c r="E44" s="255"/>
      <c r="F44" s="256"/>
      <c r="G44" s="248"/>
      <c r="H44" s="249"/>
      <c r="I44" s="250"/>
      <c r="J44" s="251"/>
      <c r="K44" s="252"/>
    </row>
    <row r="45" spans="1:11" ht="14.25" customHeight="1">
      <c r="A45" s="453"/>
      <c r="B45" s="254"/>
      <c r="C45" s="255"/>
      <c r="D45" s="255"/>
      <c r="E45" s="255"/>
      <c r="F45" s="256"/>
      <c r="G45" s="248"/>
      <c r="H45" s="249"/>
      <c r="I45" s="250"/>
      <c r="J45" s="251"/>
      <c r="K45" s="252"/>
    </row>
    <row r="46" spans="1:11" ht="14.25" customHeight="1">
      <c r="A46" s="453"/>
      <c r="B46" s="254"/>
      <c r="C46" s="255"/>
      <c r="D46" s="255"/>
      <c r="E46" s="255"/>
      <c r="F46" s="256"/>
      <c r="G46" s="248"/>
      <c r="H46" s="249"/>
      <c r="I46" s="250"/>
      <c r="J46" s="251"/>
      <c r="K46" s="252"/>
    </row>
    <row r="47" spans="1:11" ht="14.25" customHeight="1">
      <c r="A47" s="453"/>
      <c r="B47" s="254"/>
      <c r="C47" s="255"/>
      <c r="D47" s="255"/>
      <c r="E47" s="255"/>
      <c r="F47" s="256"/>
      <c r="G47" s="248"/>
      <c r="H47" s="249"/>
      <c r="I47" s="250"/>
      <c r="J47" s="251"/>
      <c r="K47" s="252"/>
    </row>
    <row r="48" spans="1:11" ht="14.25" customHeight="1">
      <c r="A48" s="453"/>
      <c r="B48" s="254"/>
      <c r="C48" s="255"/>
      <c r="D48" s="255"/>
      <c r="E48" s="255"/>
      <c r="F48" s="256"/>
      <c r="G48" s="248"/>
      <c r="H48" s="249"/>
      <c r="I48" s="250"/>
      <c r="J48" s="251"/>
      <c r="K48" s="252"/>
    </row>
    <row r="49" spans="1:11" ht="14.25" customHeight="1" thickBot="1">
      <c r="A49" s="453"/>
      <c r="B49" s="254"/>
      <c r="C49" s="255"/>
      <c r="D49" s="255"/>
      <c r="E49" s="255"/>
      <c r="F49" s="256"/>
      <c r="G49" s="248"/>
      <c r="H49" s="249"/>
      <c r="I49" s="250"/>
      <c r="J49" s="251"/>
      <c r="K49" s="252"/>
    </row>
    <row r="50" spans="1:11" ht="43.5" customHeight="1" thickBot="1">
      <c r="A50" s="257" t="s">
        <v>148</v>
      </c>
      <c r="B50" s="258"/>
      <c r="C50" s="259"/>
      <c r="D50" s="259">
        <f>COUNTA(D9:D49)</f>
        <v>0</v>
      </c>
      <c r="E50" s="288" t="e">
        <f>AVERAGE(E9:E49)</f>
        <v>#DIV/0!</v>
      </c>
      <c r="F50" s="261"/>
      <c r="G50" s="262"/>
      <c r="H50" s="263"/>
      <c r="I50" s="259">
        <f>COUNTA(I9:I49)</f>
        <v>0</v>
      </c>
      <c r="J50" s="288" t="e">
        <f>AVERAGE(J9:J49)</f>
        <v>#DIV/0!</v>
      </c>
      <c r="K50" s="264"/>
    </row>
    <row r="51" spans="1:11" ht="15.75" thickBot="1"/>
    <row r="52" spans="1:11">
      <c r="A52" s="268" t="s">
        <v>149</v>
      </c>
      <c r="B52" s="269"/>
      <c r="C52" s="270"/>
      <c r="D52" s="270"/>
      <c r="E52" s="271"/>
      <c r="F52" s="272">
        <f>D50</f>
        <v>0</v>
      </c>
    </row>
    <row r="53" spans="1:11">
      <c r="A53" s="273" t="s">
        <v>150</v>
      </c>
      <c r="B53" s="274"/>
      <c r="C53" s="275"/>
      <c r="D53" s="275"/>
      <c r="E53" s="276"/>
      <c r="F53" s="277" t="e">
        <f>E50</f>
        <v>#DIV/0!</v>
      </c>
    </row>
    <row r="54" spans="1:11">
      <c r="A54" s="278" t="s">
        <v>151</v>
      </c>
      <c r="B54" s="279"/>
      <c r="C54" s="280"/>
      <c r="D54" s="280"/>
      <c r="E54" s="281"/>
      <c r="F54" s="282">
        <f>I50</f>
        <v>0</v>
      </c>
    </row>
    <row r="55" spans="1:11" ht="15.75" thickBot="1">
      <c r="A55" s="283" t="s">
        <v>152</v>
      </c>
      <c r="B55" s="284"/>
      <c r="C55" s="285"/>
      <c r="D55" s="285"/>
      <c r="E55" s="286"/>
      <c r="F55" s="287" t="e">
        <f>J50</f>
        <v>#DIV/0!</v>
      </c>
    </row>
    <row r="56" spans="1:11">
      <c r="B56" s="228"/>
      <c r="G56" s="228"/>
    </row>
    <row r="57" spans="1:11" ht="15" customHeight="1">
      <c r="B57" s="228"/>
      <c r="G57" s="228"/>
    </row>
    <row r="58" spans="1:11" ht="15" customHeight="1">
      <c r="B58" s="228"/>
      <c r="G58" s="228"/>
    </row>
    <row r="59" spans="1:11" ht="45" customHeight="1">
      <c r="B59" s="228"/>
      <c r="G59" s="228"/>
    </row>
    <row r="60" spans="1:11" ht="42.75" customHeight="1">
      <c r="B60" s="228"/>
      <c r="G60" s="228"/>
    </row>
    <row r="61" spans="1:11">
      <c r="B61" s="228"/>
      <c r="G61" s="228"/>
    </row>
    <row r="62" spans="1:11">
      <c r="A62" t="s">
        <v>167</v>
      </c>
      <c r="B62" s="228"/>
      <c r="G62" s="228"/>
    </row>
    <row r="63" spans="1:11">
      <c r="B63" s="228"/>
      <c r="G63" s="228"/>
    </row>
    <row r="64" spans="1:11">
      <c r="B64" s="228"/>
      <c r="G64" s="228"/>
    </row>
    <row r="65" spans="2:7">
      <c r="B65" s="228"/>
      <c r="G65" s="228"/>
    </row>
    <row r="66" spans="2:7">
      <c r="B66" s="228"/>
      <c r="G66" s="228"/>
    </row>
    <row r="67" spans="2:7">
      <c r="B67" s="228"/>
      <c r="G67" s="228"/>
    </row>
    <row r="68" spans="2:7">
      <c r="B68" s="228"/>
      <c r="G68" s="228"/>
    </row>
    <row r="69" spans="2:7">
      <c r="B69" s="228"/>
      <c r="G69" s="228"/>
    </row>
    <row r="70" spans="2:7">
      <c r="B70" s="228"/>
      <c r="G70" s="228"/>
    </row>
    <row r="71" spans="2:7">
      <c r="B71" s="228"/>
      <c r="G71" s="228"/>
    </row>
    <row r="72" spans="2:7">
      <c r="B72" s="228"/>
      <c r="G72" s="228"/>
    </row>
    <row r="73" spans="2:7">
      <c r="B73" s="228"/>
      <c r="G73" s="228"/>
    </row>
    <row r="74" spans="2:7">
      <c r="B74" s="228"/>
      <c r="G74" s="228"/>
    </row>
    <row r="75" spans="2:7">
      <c r="B75" s="228"/>
      <c r="G75" s="228"/>
    </row>
    <row r="76" spans="2:7">
      <c r="B76" s="228"/>
      <c r="G76" s="228"/>
    </row>
    <row r="77" spans="2:7">
      <c r="B77" s="228"/>
      <c r="G77" s="228"/>
    </row>
    <row r="78" spans="2:7">
      <c r="B78" s="228"/>
      <c r="G78" s="228"/>
    </row>
    <row r="79" spans="2:7">
      <c r="B79" s="228"/>
      <c r="G79" s="228"/>
    </row>
    <row r="80" spans="2:7">
      <c r="B80" s="228"/>
      <c r="G80" s="228"/>
    </row>
    <row r="81" spans="2:7">
      <c r="B81" s="228"/>
      <c r="G81" s="228"/>
    </row>
    <row r="82" spans="2:7">
      <c r="B82" s="228"/>
      <c r="G82" s="228"/>
    </row>
  </sheetData>
  <mergeCells count="16">
    <mergeCell ref="B1:K1"/>
    <mergeCell ref="B2:K2"/>
    <mergeCell ref="B3:K3"/>
    <mergeCell ref="A5:K5"/>
    <mergeCell ref="B6:F6"/>
    <mergeCell ref="G6:K6"/>
    <mergeCell ref="I7:I8"/>
    <mergeCell ref="J7:J8"/>
    <mergeCell ref="K7:K8"/>
    <mergeCell ref="A9:A49"/>
    <mergeCell ref="A7:A8"/>
    <mergeCell ref="B7:B8"/>
    <mergeCell ref="D7:D8"/>
    <mergeCell ref="E7:E8"/>
    <mergeCell ref="F7:F8"/>
    <mergeCell ref="G7:G8"/>
  </mergeCells>
  <conditionalFormatting sqref="F33:F37 K9:K49 F10:F31">
    <cfRule type="cellIs" dxfId="7" priority="7" operator="greaterThan">
      <formula>130</formula>
    </cfRule>
    <cfRule type="cellIs" dxfId="6" priority="8" operator="greaterThan">
      <formula>1120</formula>
    </cfRule>
  </conditionalFormatting>
  <conditionalFormatting sqref="F9">
    <cfRule type="cellIs" dxfId="5" priority="5" operator="greaterThan">
      <formula>130</formula>
    </cfRule>
    <cfRule type="cellIs" dxfId="4" priority="6" operator="greaterThan">
      <formula>1120</formula>
    </cfRule>
  </conditionalFormatting>
  <conditionalFormatting sqref="F32">
    <cfRule type="cellIs" dxfId="3" priority="1" operator="greaterThan">
      <formula>130</formula>
    </cfRule>
    <cfRule type="cellIs" dxfId="2" priority="2" operator="greaterThan">
      <formula>1120</formula>
    </cfRule>
  </conditionalFormatting>
  <dataValidations count="1">
    <dataValidation showInputMessage="1" showErrorMessage="1" sqref="A9 A75:A79 A50 A60:A73 A56:A58" xr:uid="{00000000-0002-0000-0700-000000000000}"/>
  </dataValidations>
  <pageMargins left="0.25" right="0.25" top="0.75" bottom="0.75" header="0.3" footer="0.3"/>
  <pageSetup paperSize="3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64"/>
  <sheetViews>
    <sheetView zoomScaleNormal="100" workbookViewId="0">
      <selection activeCell="F10" sqref="F10"/>
    </sheetView>
  </sheetViews>
  <sheetFormatPr defaultColWidth="8.85546875" defaultRowHeight="12.75"/>
  <cols>
    <col min="1" max="1" width="15.140625" customWidth="1"/>
    <col min="2" max="2" width="12.5703125" customWidth="1"/>
    <col min="3" max="3" width="12.7109375" customWidth="1"/>
    <col min="4" max="4" width="11.85546875" customWidth="1"/>
    <col min="5" max="5" width="10.5703125" customWidth="1"/>
    <col min="6" max="6" width="13.140625" customWidth="1"/>
    <col min="7" max="7" width="7.28515625" bestFit="1" customWidth="1"/>
    <col min="8" max="8" width="8.28515625" bestFit="1" customWidth="1"/>
    <col min="9" max="9" width="10.42578125" bestFit="1" customWidth="1"/>
    <col min="10" max="10" width="12.42578125" customWidth="1"/>
    <col min="11" max="11" width="15.42578125" customWidth="1"/>
  </cols>
  <sheetData>
    <row r="1" spans="1:13" s="24" customFormat="1" ht="15">
      <c r="A1" s="28" t="str">
        <f>'[1]By floor &amp; designation'!A1</f>
        <v>PROJECT NAME:</v>
      </c>
      <c r="B1" s="29"/>
      <c r="E1"/>
      <c r="F1"/>
      <c r="I1"/>
      <c r="J1"/>
    </row>
    <row r="2" spans="1:13" s="24" customFormat="1" ht="15">
      <c r="A2" s="28" t="str">
        <f>'[1]By floor &amp; designation'!A2</f>
        <v>ADDRESS:</v>
      </c>
      <c r="B2" s="29"/>
      <c r="E2"/>
      <c r="F2"/>
      <c r="I2"/>
      <c r="J2"/>
    </row>
    <row r="3" spans="1:13" s="24" customFormat="1" ht="15">
      <c r="A3" s="27" t="str">
        <f>'[1]By floor &amp; designation'!A3</f>
        <v>DATE:</v>
      </c>
      <c r="B3" s="22"/>
      <c r="D3" s="25"/>
      <c r="E3"/>
      <c r="F3"/>
      <c r="I3"/>
      <c r="J3"/>
    </row>
    <row r="4" spans="1:13" s="24" customFormat="1" ht="15">
      <c r="A4" s="26"/>
      <c r="D4" s="25"/>
      <c r="E4"/>
      <c r="F4"/>
      <c r="I4"/>
      <c r="J4"/>
    </row>
    <row r="5" spans="1:13" s="24" customFormat="1" ht="16.5" customHeight="1">
      <c r="A5" s="476" t="s">
        <v>14</v>
      </c>
      <c r="B5" s="477"/>
      <c r="C5" s="477"/>
      <c r="D5" s="477"/>
      <c r="E5" s="477"/>
      <c r="F5" s="477"/>
      <c r="G5" s="477"/>
      <c r="H5" s="477"/>
      <c r="I5" s="478"/>
      <c r="J5"/>
    </row>
    <row r="6" spans="1:13" s="22" customFormat="1" ht="15.75" thickBot="1">
      <c r="E6"/>
      <c r="F6"/>
      <c r="G6" s="14"/>
      <c r="H6" s="23"/>
      <c r="I6"/>
      <c r="J6"/>
    </row>
    <row r="7" spans="1:13" ht="25.5" customHeight="1" thickBot="1">
      <c r="A7" s="32" t="s">
        <v>13</v>
      </c>
      <c r="B7" s="33"/>
      <c r="C7" s="33"/>
      <c r="D7" s="33"/>
      <c r="G7" s="33"/>
      <c r="H7" s="33"/>
      <c r="I7" s="34"/>
    </row>
    <row r="8" spans="1:13" ht="36" customHeight="1" thickBot="1">
      <c r="A8" s="47" t="s">
        <v>12</v>
      </c>
      <c r="B8" s="48"/>
      <c r="C8" s="40" t="s">
        <v>11</v>
      </c>
      <c r="D8" s="40" t="s">
        <v>10</v>
      </c>
      <c r="E8" s="44" t="s">
        <v>15</v>
      </c>
      <c r="F8" s="43" t="s">
        <v>22</v>
      </c>
      <c r="G8" s="36" t="s">
        <v>2</v>
      </c>
      <c r="H8" s="36" t="s">
        <v>1</v>
      </c>
      <c r="I8" s="36" t="s">
        <v>0</v>
      </c>
    </row>
    <row r="9" spans="1:13" ht="13.5" thickBot="1">
      <c r="A9" s="21" t="s">
        <v>1</v>
      </c>
      <c r="B9" s="21" t="s">
        <v>9</v>
      </c>
      <c r="C9" s="37"/>
      <c r="D9" s="37"/>
      <c r="E9" s="45" t="s">
        <v>23</v>
      </c>
      <c r="F9" s="37"/>
      <c r="G9" s="38"/>
      <c r="H9" s="39"/>
      <c r="I9" s="37"/>
      <c r="K9" s="9"/>
      <c r="L9" s="42">
        <v>0</v>
      </c>
      <c r="M9" s="9"/>
    </row>
    <row r="10" spans="1:13">
      <c r="A10" s="20" t="s">
        <v>8</v>
      </c>
      <c r="B10" s="17">
        <f>COUNTIF(H9:H57, 0)</f>
        <v>14</v>
      </c>
      <c r="C10" s="7"/>
      <c r="D10" s="7"/>
      <c r="E10" s="45" t="s">
        <v>23</v>
      </c>
      <c r="F10" s="7"/>
      <c r="G10" s="8"/>
      <c r="H10" s="39"/>
      <c r="I10" s="7"/>
      <c r="K10" s="9"/>
      <c r="L10" s="42">
        <v>1</v>
      </c>
      <c r="M10" s="9"/>
    </row>
    <row r="11" spans="1:13">
      <c r="A11" s="19" t="s">
        <v>7</v>
      </c>
      <c r="B11" s="17">
        <f>COUNTIF(H10:H58, 1)</f>
        <v>3</v>
      </c>
      <c r="C11" s="7"/>
      <c r="D11" s="7"/>
      <c r="E11" s="45" t="s">
        <v>23</v>
      </c>
      <c r="F11" s="7"/>
      <c r="G11" s="8"/>
      <c r="H11" s="39"/>
      <c r="I11" s="7"/>
      <c r="K11" s="9"/>
      <c r="L11" s="42">
        <v>2</v>
      </c>
      <c r="M11" s="9"/>
    </row>
    <row r="12" spans="1:13" s="9" customFormat="1">
      <c r="A12" s="19" t="s">
        <v>6</v>
      </c>
      <c r="B12" s="17">
        <f>COUNTIF(H11:H59, 2)</f>
        <v>2</v>
      </c>
      <c r="C12" s="7"/>
      <c r="D12" s="7"/>
      <c r="E12" s="45" t="s">
        <v>23</v>
      </c>
      <c r="F12" s="7"/>
      <c r="G12" s="8"/>
      <c r="H12" s="39"/>
      <c r="I12" s="7"/>
      <c r="L12" s="42">
        <v>3</v>
      </c>
    </row>
    <row r="13" spans="1:13" ht="13.5" thickBot="1">
      <c r="A13" s="18" t="s">
        <v>5</v>
      </c>
      <c r="B13" s="17">
        <f>COUNTIF(H12:H60, 3)</f>
        <v>0</v>
      </c>
      <c r="C13" s="7"/>
      <c r="D13" s="7"/>
      <c r="E13" s="45" t="s">
        <v>23</v>
      </c>
      <c r="F13" s="7"/>
      <c r="G13" s="8"/>
      <c r="H13" s="39"/>
      <c r="I13" s="7"/>
      <c r="K13" s="9"/>
      <c r="L13" s="9"/>
      <c r="M13" s="9"/>
    </row>
    <row r="14" spans="1:13" ht="14.25" thickTop="1" thickBot="1">
      <c r="A14" s="16" t="s">
        <v>4</v>
      </c>
      <c r="B14" s="15">
        <f>SUM(B10:B13)</f>
        <v>19</v>
      </c>
      <c r="C14" s="7"/>
      <c r="D14" s="7"/>
      <c r="E14" s="45" t="s">
        <v>23</v>
      </c>
      <c r="F14" s="7"/>
      <c r="G14" s="8"/>
      <c r="H14" s="39"/>
      <c r="I14" s="7"/>
      <c r="K14" s="9"/>
      <c r="L14" s="9"/>
    </row>
    <row r="15" spans="1:13">
      <c r="A15" s="6"/>
      <c r="B15" s="6"/>
      <c r="C15" s="7"/>
      <c r="D15" s="7"/>
      <c r="E15" s="45" t="s">
        <v>23</v>
      </c>
      <c r="F15" s="7"/>
      <c r="G15" s="8"/>
      <c r="H15" s="39"/>
      <c r="I15" s="7"/>
      <c r="J15" s="2"/>
      <c r="K15" s="9"/>
      <c r="L15" s="9"/>
    </row>
    <row r="16" spans="1:13">
      <c r="A16" s="6"/>
      <c r="B16" s="6"/>
      <c r="C16" s="7"/>
      <c r="D16" s="7"/>
      <c r="E16" s="45" t="s">
        <v>23</v>
      </c>
      <c r="F16" s="7"/>
      <c r="G16" s="8"/>
      <c r="H16" s="39"/>
      <c r="I16" s="7"/>
      <c r="J16" s="13"/>
      <c r="K16" s="9"/>
      <c r="L16" s="9"/>
    </row>
    <row r="17" spans="1:12">
      <c r="A17" s="6"/>
      <c r="B17" s="6"/>
      <c r="C17" s="7"/>
      <c r="D17" s="7"/>
      <c r="E17" s="45" t="s">
        <v>23</v>
      </c>
      <c r="F17" s="7"/>
      <c r="G17" s="8"/>
      <c r="H17" s="39"/>
      <c r="I17" s="7"/>
      <c r="J17" s="13"/>
      <c r="K17" s="9"/>
      <c r="L17" s="9"/>
    </row>
    <row r="18" spans="1:12">
      <c r="A18" s="6"/>
      <c r="B18" s="6"/>
      <c r="C18" s="7"/>
      <c r="D18" s="7"/>
      <c r="E18" s="45" t="s">
        <v>23</v>
      </c>
      <c r="F18" s="7"/>
      <c r="G18" s="8"/>
      <c r="H18" s="39"/>
      <c r="I18" s="7"/>
      <c r="J18" s="13"/>
      <c r="K18" s="9"/>
      <c r="L18" s="9"/>
    </row>
    <row r="19" spans="1:12">
      <c r="A19" s="6"/>
      <c r="B19" s="6"/>
      <c r="C19" s="7"/>
      <c r="D19" s="7"/>
      <c r="E19" s="45" t="s">
        <v>23</v>
      </c>
      <c r="F19" s="7"/>
      <c r="G19" s="8"/>
      <c r="H19" s="39"/>
      <c r="I19" s="7"/>
      <c r="J19" s="13"/>
      <c r="K19" s="9"/>
      <c r="L19" s="9"/>
    </row>
    <row r="20" spans="1:12">
      <c r="A20" s="6"/>
      <c r="B20" s="6"/>
      <c r="C20" s="7"/>
      <c r="D20" s="7"/>
      <c r="E20" s="45" t="s">
        <v>23</v>
      </c>
      <c r="F20" s="7"/>
      <c r="G20" s="8"/>
      <c r="H20" s="39"/>
      <c r="I20" s="7"/>
      <c r="J20" s="13"/>
      <c r="K20" s="9"/>
      <c r="L20" s="9"/>
    </row>
    <row r="21" spans="1:12">
      <c r="A21" s="6"/>
      <c r="B21" s="6"/>
      <c r="C21" s="7"/>
      <c r="D21" s="7"/>
      <c r="E21" s="45" t="s">
        <v>23</v>
      </c>
      <c r="F21" s="7"/>
      <c r="G21" s="8"/>
      <c r="H21" s="39"/>
      <c r="I21" s="7"/>
      <c r="J21" s="13"/>
      <c r="K21" s="9"/>
      <c r="L21" s="9"/>
    </row>
    <row r="22" spans="1:12">
      <c r="A22" s="6"/>
      <c r="B22" s="6"/>
      <c r="C22" s="7"/>
      <c r="D22" s="7"/>
      <c r="E22" s="45" t="s">
        <v>23</v>
      </c>
      <c r="F22" s="7"/>
      <c r="G22" s="8"/>
      <c r="H22" s="39"/>
      <c r="I22" s="7"/>
      <c r="J22" s="13"/>
      <c r="K22" s="9"/>
      <c r="L22" s="9"/>
    </row>
    <row r="23" spans="1:12">
      <c r="A23" s="6"/>
      <c r="B23" s="6"/>
      <c r="C23" s="7"/>
      <c r="D23" s="7"/>
      <c r="E23" s="45" t="s">
        <v>23</v>
      </c>
      <c r="F23" s="7"/>
      <c r="G23" s="8"/>
      <c r="H23" s="39"/>
      <c r="I23" s="7"/>
      <c r="J23" s="13"/>
      <c r="K23" s="9"/>
      <c r="L23" s="9"/>
    </row>
    <row r="24" spans="1:12">
      <c r="A24" s="6"/>
      <c r="B24" s="6"/>
      <c r="C24" s="7"/>
      <c r="D24" s="7"/>
      <c r="E24" s="45" t="s">
        <v>23</v>
      </c>
      <c r="F24" s="7"/>
      <c r="G24" s="8"/>
      <c r="H24" s="39"/>
      <c r="I24" s="7"/>
      <c r="J24" s="1"/>
      <c r="K24" s="9"/>
      <c r="L24" s="9"/>
    </row>
    <row r="25" spans="1:12">
      <c r="A25" s="6"/>
      <c r="B25" s="6"/>
      <c r="C25" s="7"/>
      <c r="D25" s="7"/>
      <c r="E25" s="45" t="s">
        <v>23</v>
      </c>
      <c r="F25" s="7"/>
      <c r="G25" s="8"/>
      <c r="H25" s="39"/>
      <c r="I25" s="7"/>
      <c r="J25" s="2"/>
      <c r="K25" s="9"/>
    </row>
    <row r="26" spans="1:12">
      <c r="A26" s="6"/>
      <c r="B26" s="6"/>
      <c r="C26" s="7"/>
      <c r="D26" s="7"/>
      <c r="E26" s="45" t="s">
        <v>23</v>
      </c>
      <c r="F26" s="7"/>
      <c r="G26" s="8"/>
      <c r="H26" s="39"/>
      <c r="I26" s="7"/>
      <c r="J26" s="1"/>
      <c r="K26" s="9"/>
      <c r="L26" s="9"/>
    </row>
    <row r="27" spans="1:12">
      <c r="A27" s="6"/>
      <c r="B27" s="6"/>
      <c r="C27" s="7"/>
      <c r="D27" s="7"/>
      <c r="E27" s="45" t="s">
        <v>23</v>
      </c>
      <c r="F27" s="7"/>
      <c r="G27" s="8"/>
      <c r="H27" s="39"/>
      <c r="I27" s="7"/>
      <c r="J27" s="1"/>
      <c r="K27" s="9"/>
      <c r="L27" s="9"/>
    </row>
    <row r="28" spans="1:12">
      <c r="A28" s="6"/>
      <c r="B28" s="6"/>
      <c r="C28" s="7"/>
      <c r="D28" s="7"/>
      <c r="E28" s="45" t="s">
        <v>23</v>
      </c>
      <c r="F28" s="7"/>
      <c r="G28" s="8"/>
      <c r="H28" s="39"/>
      <c r="I28" s="7"/>
      <c r="J28" s="1"/>
      <c r="K28" s="9"/>
      <c r="L28" s="9"/>
    </row>
    <row r="29" spans="1:12">
      <c r="A29" s="6"/>
      <c r="B29" s="6"/>
      <c r="C29" s="7"/>
      <c r="D29" s="7"/>
      <c r="E29" s="45" t="s">
        <v>23</v>
      </c>
      <c r="F29" s="7"/>
      <c r="G29" s="8"/>
      <c r="H29" s="39"/>
      <c r="I29" s="7"/>
      <c r="J29" s="1"/>
    </row>
    <row r="30" spans="1:12">
      <c r="A30" s="6"/>
      <c r="B30" s="6"/>
      <c r="C30" s="7"/>
      <c r="D30" s="7"/>
      <c r="E30" s="46" t="s">
        <v>24</v>
      </c>
      <c r="F30" s="37">
        <v>150</v>
      </c>
      <c r="G30" s="8"/>
      <c r="H30" s="39">
        <v>0</v>
      </c>
      <c r="I30" s="37">
        <v>400</v>
      </c>
      <c r="J30" s="1"/>
    </row>
    <row r="31" spans="1:12">
      <c r="A31" s="6"/>
      <c r="B31" s="6"/>
      <c r="C31" s="7"/>
      <c r="D31" s="7"/>
      <c r="E31" s="46" t="s">
        <v>24</v>
      </c>
      <c r="F31" s="37">
        <v>150</v>
      </c>
      <c r="G31" s="8"/>
      <c r="H31" s="39">
        <v>1</v>
      </c>
      <c r="I31" s="37">
        <v>575</v>
      </c>
      <c r="J31" s="1"/>
    </row>
    <row r="32" spans="1:12" s="9" customFormat="1">
      <c r="A32" s="6"/>
      <c r="B32" s="6"/>
      <c r="C32" s="7"/>
      <c r="D32" s="7"/>
      <c r="E32" s="46" t="s">
        <v>24</v>
      </c>
      <c r="F32" s="37">
        <v>150</v>
      </c>
      <c r="G32" s="8"/>
      <c r="H32" s="39">
        <v>1</v>
      </c>
      <c r="I32" s="37">
        <v>575</v>
      </c>
      <c r="J32" s="2"/>
    </row>
    <row r="33" spans="1:9">
      <c r="A33" s="6"/>
      <c r="B33" s="6"/>
      <c r="C33" s="7"/>
      <c r="D33" s="7"/>
      <c r="E33" s="46" t="s">
        <v>24</v>
      </c>
      <c r="F33" s="37">
        <v>150</v>
      </c>
      <c r="G33" s="8"/>
      <c r="H33" s="39">
        <v>1</v>
      </c>
      <c r="I33" s="37">
        <v>575</v>
      </c>
    </row>
    <row r="34" spans="1:9">
      <c r="A34" s="6"/>
      <c r="B34" s="6"/>
      <c r="C34" s="7"/>
      <c r="D34" s="7"/>
      <c r="E34" s="46" t="s">
        <v>24</v>
      </c>
      <c r="F34" s="37">
        <v>150</v>
      </c>
      <c r="G34" s="8"/>
      <c r="H34" s="39">
        <v>0</v>
      </c>
      <c r="I34" s="37">
        <v>400</v>
      </c>
    </row>
    <row r="35" spans="1:9">
      <c r="A35" s="6"/>
      <c r="B35" s="6"/>
      <c r="C35" s="7"/>
      <c r="D35" s="7"/>
      <c r="E35" s="46" t="s">
        <v>24</v>
      </c>
      <c r="F35" s="37">
        <v>150</v>
      </c>
      <c r="G35" s="8"/>
      <c r="H35" s="39">
        <v>0</v>
      </c>
      <c r="I35" s="37">
        <v>400</v>
      </c>
    </row>
    <row r="36" spans="1:9">
      <c r="A36" s="6"/>
      <c r="B36" s="6"/>
      <c r="C36" s="7"/>
      <c r="D36" s="7"/>
      <c r="E36" s="46" t="s">
        <v>24</v>
      </c>
      <c r="F36" s="37">
        <v>150</v>
      </c>
      <c r="G36" s="8"/>
      <c r="H36" s="39">
        <v>0</v>
      </c>
      <c r="I36" s="37">
        <v>400</v>
      </c>
    </row>
    <row r="37" spans="1:9">
      <c r="A37" s="6"/>
      <c r="B37" s="6"/>
      <c r="C37" s="7"/>
      <c r="D37" s="7"/>
      <c r="E37" s="46" t="s">
        <v>24</v>
      </c>
      <c r="F37" s="37">
        <v>120</v>
      </c>
      <c r="G37" s="8"/>
      <c r="H37" s="39">
        <v>0</v>
      </c>
      <c r="I37" s="37">
        <v>400</v>
      </c>
    </row>
    <row r="38" spans="1:9">
      <c r="A38" s="6"/>
      <c r="B38" s="6"/>
      <c r="C38" s="7"/>
      <c r="D38" s="7"/>
      <c r="E38" s="46" t="s">
        <v>24</v>
      </c>
      <c r="F38" s="37">
        <v>110</v>
      </c>
      <c r="G38" s="8"/>
      <c r="H38" s="39">
        <v>0</v>
      </c>
      <c r="I38" s="37">
        <v>400</v>
      </c>
    </row>
    <row r="39" spans="1:9">
      <c r="A39" s="6"/>
      <c r="B39" s="6"/>
      <c r="C39" s="7"/>
      <c r="D39" s="7"/>
      <c r="E39" s="46" t="s">
        <v>24</v>
      </c>
      <c r="F39" s="37">
        <v>80</v>
      </c>
      <c r="G39" s="8"/>
      <c r="H39" s="39">
        <v>0</v>
      </c>
      <c r="I39" s="37">
        <v>400</v>
      </c>
    </row>
    <row r="40" spans="1:9">
      <c r="A40" s="6"/>
      <c r="B40" s="6"/>
      <c r="C40" s="7"/>
      <c r="D40" s="7"/>
      <c r="E40" s="46" t="s">
        <v>24</v>
      </c>
      <c r="F40" s="37">
        <v>80</v>
      </c>
      <c r="G40" s="8"/>
      <c r="H40" s="39">
        <v>0</v>
      </c>
      <c r="I40" s="37">
        <v>400</v>
      </c>
    </row>
    <row r="41" spans="1:9">
      <c r="A41" s="6"/>
      <c r="B41" s="6"/>
      <c r="C41" s="7"/>
      <c r="D41" s="7"/>
      <c r="E41" s="46" t="s">
        <v>24</v>
      </c>
      <c r="F41" s="37">
        <v>80</v>
      </c>
      <c r="G41" s="8"/>
      <c r="H41" s="39">
        <v>0</v>
      </c>
      <c r="I41" s="37">
        <v>400</v>
      </c>
    </row>
    <row r="42" spans="1:9">
      <c r="A42" s="6"/>
      <c r="B42" s="6"/>
      <c r="C42" s="7"/>
      <c r="D42" s="7"/>
      <c r="E42" s="46" t="s">
        <v>24</v>
      </c>
      <c r="F42" s="37">
        <v>80</v>
      </c>
      <c r="G42" s="8"/>
      <c r="H42" s="39">
        <v>0</v>
      </c>
      <c r="I42" s="37">
        <v>400</v>
      </c>
    </row>
    <row r="43" spans="1:9">
      <c r="A43" s="6"/>
      <c r="B43" s="6"/>
      <c r="C43" s="7"/>
      <c r="D43" s="7"/>
      <c r="E43" s="46" t="s">
        <v>24</v>
      </c>
      <c r="F43" s="37">
        <v>80</v>
      </c>
      <c r="G43" s="8"/>
      <c r="H43" s="39">
        <v>0</v>
      </c>
      <c r="I43" s="37">
        <v>400</v>
      </c>
    </row>
    <row r="44" spans="1:9">
      <c r="A44" s="6"/>
      <c r="B44" s="6"/>
      <c r="C44" s="7"/>
      <c r="D44" s="7"/>
      <c r="E44" s="46" t="s">
        <v>24</v>
      </c>
      <c r="F44" s="37">
        <v>80</v>
      </c>
      <c r="G44" s="8"/>
      <c r="H44" s="39">
        <v>0</v>
      </c>
      <c r="I44" s="37">
        <v>400</v>
      </c>
    </row>
    <row r="45" spans="1:9">
      <c r="A45" s="6"/>
      <c r="B45" s="6"/>
      <c r="C45" s="7"/>
      <c r="D45" s="7"/>
      <c r="E45" s="46" t="s">
        <v>24</v>
      </c>
      <c r="F45" s="37">
        <v>80</v>
      </c>
      <c r="G45" s="8"/>
      <c r="H45" s="39">
        <v>0</v>
      </c>
      <c r="I45" s="37">
        <v>400</v>
      </c>
    </row>
    <row r="46" spans="1:9">
      <c r="A46" s="6"/>
      <c r="B46" s="6"/>
      <c r="C46" s="7"/>
      <c r="D46" s="7"/>
      <c r="E46" s="46" t="s">
        <v>24</v>
      </c>
      <c r="F46" s="37">
        <v>80</v>
      </c>
      <c r="G46" s="8"/>
      <c r="H46" s="39">
        <v>0</v>
      </c>
      <c r="I46" s="37">
        <v>400</v>
      </c>
    </row>
    <row r="47" spans="1:9">
      <c r="A47" s="6"/>
      <c r="B47" s="6"/>
      <c r="C47" s="7"/>
      <c r="D47" s="7"/>
      <c r="E47" s="46" t="s">
        <v>24</v>
      </c>
      <c r="F47" s="37">
        <v>80</v>
      </c>
      <c r="G47" s="8"/>
      <c r="H47" s="39">
        <v>2</v>
      </c>
      <c r="I47" s="37">
        <v>775</v>
      </c>
    </row>
    <row r="48" spans="1:9">
      <c r="A48" s="6"/>
      <c r="B48" s="6"/>
      <c r="C48" s="7"/>
      <c r="D48" s="7"/>
      <c r="E48" s="46" t="s">
        <v>24</v>
      </c>
      <c r="F48" s="37">
        <v>80</v>
      </c>
      <c r="G48" s="8"/>
      <c r="H48" s="39">
        <v>2</v>
      </c>
      <c r="I48" s="37">
        <v>775</v>
      </c>
    </row>
    <row r="49" spans="1:9">
      <c r="A49" s="6"/>
      <c r="B49" s="6"/>
      <c r="C49" s="7"/>
      <c r="D49" s="7"/>
      <c r="E49" s="7"/>
      <c r="F49" s="7"/>
      <c r="G49" s="8"/>
      <c r="H49" s="39"/>
      <c r="I49" s="7"/>
    </row>
    <row r="50" spans="1:9">
      <c r="A50" s="6"/>
      <c r="B50" s="6"/>
      <c r="C50" s="7"/>
      <c r="D50" s="7"/>
      <c r="E50" s="7"/>
      <c r="F50" s="7"/>
      <c r="G50" s="8"/>
      <c r="H50" s="39"/>
      <c r="I50" s="7"/>
    </row>
    <row r="51" spans="1:9">
      <c r="A51" s="6"/>
      <c r="B51" s="6"/>
      <c r="C51" s="7"/>
      <c r="D51" s="7"/>
      <c r="E51" s="7"/>
      <c r="F51" s="7"/>
      <c r="G51" s="8"/>
      <c r="H51" s="39"/>
      <c r="I51" s="7"/>
    </row>
    <row r="52" spans="1:9">
      <c r="A52" s="6"/>
      <c r="B52" s="6"/>
      <c r="C52" s="7"/>
      <c r="D52" s="7"/>
      <c r="E52" s="7"/>
      <c r="F52" s="7"/>
      <c r="G52" s="8"/>
      <c r="H52" s="39"/>
      <c r="I52" s="7"/>
    </row>
    <row r="53" spans="1:9" ht="16.5" customHeight="1">
      <c r="A53" s="6"/>
      <c r="B53" s="6"/>
      <c r="C53" s="30" t="s">
        <v>3</v>
      </c>
      <c r="D53" s="30"/>
      <c r="E53" s="9"/>
      <c r="F53" s="9"/>
      <c r="G53" s="31"/>
      <c r="H53" s="6"/>
      <c r="I53" s="3"/>
    </row>
    <row r="54" spans="1:9" ht="25.5">
      <c r="A54" s="6"/>
      <c r="B54" s="6"/>
      <c r="C54" s="12" t="str">
        <f>C8</f>
        <v>Construction  Floor #</v>
      </c>
      <c r="D54" s="12" t="str">
        <f>D8</f>
        <v>Marketing Floor #</v>
      </c>
      <c r="E54" s="9"/>
      <c r="F54" s="9"/>
      <c r="G54" s="11" t="s">
        <v>2</v>
      </c>
      <c r="H54" s="41" t="s">
        <v>1</v>
      </c>
      <c r="I54" s="11" t="s">
        <v>0</v>
      </c>
    </row>
    <row r="55" spans="1:9">
      <c r="A55" s="6"/>
      <c r="B55" s="6"/>
      <c r="C55" s="7"/>
      <c r="D55" s="7"/>
      <c r="E55" s="9"/>
      <c r="F55" s="9"/>
      <c r="G55" s="10"/>
      <c r="H55" s="35"/>
      <c r="I55" s="7"/>
    </row>
    <row r="56" spans="1:9">
      <c r="A56" s="6"/>
      <c r="B56" s="6"/>
      <c r="C56" s="7"/>
      <c r="D56" s="7"/>
      <c r="G56" s="8"/>
      <c r="H56" s="39"/>
      <c r="I56" s="7"/>
    </row>
    <row r="57" spans="1:9">
      <c r="A57" s="6"/>
      <c r="B57" s="6"/>
      <c r="C57" s="7"/>
      <c r="D57" s="7"/>
      <c r="F57" t="str">
        <f>'[1]By floor &amp; designation'!A41</f>
        <v>Form 07-16-2012</v>
      </c>
      <c r="G57" s="8"/>
      <c r="H57" s="39"/>
      <c r="I57" s="7"/>
    </row>
    <row r="58" spans="1:9">
      <c r="C58" s="2"/>
      <c r="D58" s="2"/>
      <c r="G58" s="5"/>
      <c r="H58" s="4"/>
      <c r="I58" s="2"/>
    </row>
    <row r="59" spans="1:9">
      <c r="C59" s="2"/>
      <c r="D59" s="2"/>
      <c r="G59" s="5"/>
      <c r="H59" s="4"/>
      <c r="I59" s="2"/>
    </row>
    <row r="60" spans="1:9">
      <c r="C60" s="2"/>
      <c r="D60" s="2"/>
      <c r="G60" s="5"/>
      <c r="H60" s="4"/>
      <c r="I60" s="2"/>
    </row>
    <row r="61" spans="1:9">
      <c r="C61" s="2"/>
      <c r="D61" s="2"/>
      <c r="G61" s="5"/>
      <c r="H61" s="4"/>
      <c r="I61" s="2"/>
    </row>
    <row r="62" spans="1:9">
      <c r="C62" s="2"/>
      <c r="D62" s="2"/>
      <c r="G62" s="3"/>
      <c r="H62" s="2"/>
      <c r="I62" s="2"/>
    </row>
    <row r="63" spans="1:9">
      <c r="E63" s="1"/>
      <c r="F63" s="1"/>
    </row>
    <row r="64" spans="1:9">
      <c r="E64" s="1"/>
      <c r="F64" s="1"/>
    </row>
  </sheetData>
  <mergeCells count="1">
    <mergeCell ref="A5:I5"/>
  </mergeCells>
  <conditionalFormatting sqref="F30:F48">
    <cfRule type="cellIs" dxfId="1" priority="1" operator="greaterThan">
      <formula>120</formula>
    </cfRule>
    <cfRule type="cellIs" dxfId="0" priority="2" operator="greaterThan">
      <formula>1120</formula>
    </cfRule>
  </conditionalFormatting>
  <dataValidations count="2">
    <dataValidation type="list" showInputMessage="1" showErrorMessage="1" sqref="H55:H57 H9:H29 H49:H52" xr:uid="{00000000-0002-0000-0800-000000000000}">
      <formula1>$L$9:$L$13</formula1>
    </dataValidation>
    <dataValidation type="list" showInputMessage="1" showErrorMessage="1" sqref="H30:H48" xr:uid="{00000000-0002-0000-0800-000001000000}">
      <formula1>$G$14:$G$18</formula1>
    </dataValidation>
  </dataValidations>
  <pageMargins left="0.75" right="0.75" top="0.53" bottom="0.52" header="0.35" footer="0.37"/>
  <pageSetup paperSize="17" scale="8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Chart A_Unit Height Distributio</vt:lpstr>
      <vt:lpstr>Chart B_Horizontal Unit Distrib</vt:lpstr>
      <vt:lpstr>Chart C_Unit Bedroom Mix</vt:lpstr>
      <vt:lpstr>Chart D_MIH Distribution</vt:lpstr>
      <vt:lpstr>Chart E_Unit Size Comp. Studio</vt:lpstr>
      <vt:lpstr>Chart E_Unit Size Comp. 1 BR</vt:lpstr>
      <vt:lpstr>Chart E_Unit Size Comp. 2 BR</vt:lpstr>
      <vt:lpstr>Chart E_Unit Size Comp. 3 BR</vt:lpstr>
      <vt:lpstr>Unit Names and Type</vt:lpstr>
      <vt:lpstr>'Chart D_MIH Distribution'!Option_4</vt:lpstr>
      <vt:lpstr>'Chart D_MIH Distribution'!OPTION_NAMES</vt:lpstr>
      <vt:lpstr>'Chart D_MIH Distribution'!Print_Area</vt:lpstr>
      <vt:lpstr>'Chart E_Unit Size Comp. 1 BR'!Print_Area</vt:lpstr>
      <vt:lpstr>'Chart E_Unit Size Comp. 2 BR'!Print_Area</vt:lpstr>
      <vt:lpstr>'Chart E_Unit Size Comp. 3 BR'!Print_Area</vt:lpstr>
      <vt:lpstr>'Chart E_Unit Size Comp. Studio'!Print_Area</vt:lpstr>
      <vt:lpstr>'Unit Names and Type'!Print_Area</vt:lpstr>
      <vt:lpstr>'Chart D_MIH Distribution'!Print_Titles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Zimelis, Sydney</dc:creator>
  <cp:lastModifiedBy>Killebrew, Chase (HPD)</cp:lastModifiedBy>
  <cp:lastPrinted>2023-07-25T20:59:11Z</cp:lastPrinted>
  <dcterms:created xsi:type="dcterms:W3CDTF">2014-12-10T21:26:11Z</dcterms:created>
  <dcterms:modified xsi:type="dcterms:W3CDTF">2024-07-18T17:33:51Z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2024-07-18T17:33:50Z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3862459a-d9dc-4122-98c9-41ea3d39503f</vt:lpwstr>
  </property>
  <property fmtid="{D5CDD505-2E9C-101B-9397-08002B2CF9AE}" pid="8" name="MSIP_Label_ebba276f-0474-4e48-a2bc-69b0eb22318c_ContentBits">
    <vt:lpwstr>0</vt:lpwstr>
  </property>
</Properties>
</file>